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6" tabRatio="817" activeTab="12"/>
  </bookViews>
  <sheets>
    <sheet name="Přihlášky MŽ3" sheetId="1" r:id="rId1"/>
    <sheet name="Prezence 10.6." sheetId="2" r:id="rId2"/>
    <sheet name="Nasazení do skupin" sheetId="3" r:id="rId3"/>
    <sheet name="sk A" sheetId="4" r:id="rId4"/>
    <sheet name="A - výsledky" sheetId="5" r:id="rId5"/>
    <sheet name="sk B" sheetId="6" r:id="rId6"/>
    <sheet name="B - výsledky" sheetId="7" r:id="rId7"/>
    <sheet name="sk C" sheetId="8" r:id="rId8"/>
    <sheet name="C - výsledky" sheetId="9" r:id="rId9"/>
    <sheet name="sk D" sheetId="10" r:id="rId10"/>
    <sheet name="D - výsledky" sheetId="11" r:id="rId11"/>
    <sheet name="Zápasy" sheetId="12" r:id="rId12"/>
    <sheet name="KO" sheetId="13" r:id="rId13"/>
    <sheet name="Zápisy" sheetId="14" r:id="rId14"/>
  </sheets>
  <externalReferences>
    <externalReference r:id="rId15"/>
  </externalReferences>
  <definedNames>
    <definedName name="_FilterDatabase_0" localSheetId="11">Zápasy!$B$2:$I$2</definedName>
    <definedName name="_xlnm._FilterDatabase" localSheetId="11">Zápasy!$B$2:$I$2</definedName>
    <definedName name="contacted">[1]Pomucky!$C$2:$C$3</definedName>
    <definedName name="_xlnm.Print_Area" localSheetId="4">'A - výsledky'!$A$1:$R$30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Zápasy!$B$2:$I$29</definedName>
    <definedName name="_xlnm.Print_Area" localSheetId="13">Zápisy!$A$2:$S$38</definedName>
    <definedName name="Print_Area_0" localSheetId="4">'A - výsledky'!$A$1:$R$30</definedName>
    <definedName name="Print_Area_0" localSheetId="6">'B - výsledky'!$A$1:$R$30</definedName>
    <definedName name="Print_Area_0" localSheetId="8">'C - výsledky'!$A$1:$R$30</definedName>
    <definedName name="Print_Area_0" localSheetId="10">'D - výsledky'!$A$1:$R$30</definedName>
    <definedName name="Print_Area_0" localSheetId="3">'sk A'!$A$2:$R$36</definedName>
    <definedName name="Print_Area_0" localSheetId="5">'sk B'!$A$2:$R$36</definedName>
    <definedName name="Print_Area_0" localSheetId="7">'sk C'!$A$2:$R$36</definedName>
    <definedName name="Print_Area_0" localSheetId="9">'sk D'!$A$2:$R$36</definedName>
    <definedName name="Print_Area_0" localSheetId="11">Zápasy!$B$2:$I$29</definedName>
    <definedName name="Print_Area_0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" i="3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D14" i="1"/>
  <c r="C14"/>
  <c r="J25" i="14" l="1"/>
  <c r="B25"/>
  <c r="S23"/>
  <c r="J23"/>
  <c r="J6"/>
  <c r="B6"/>
  <c r="S4"/>
  <c r="J4"/>
  <c r="H29" i="12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C15"/>
  <c r="C14"/>
  <c r="C13"/>
  <c r="C12"/>
  <c r="C11"/>
  <c r="C10"/>
  <c r="C9"/>
  <c r="C8"/>
  <c r="H17" i="11"/>
  <c r="F17"/>
  <c r="E17"/>
  <c r="Q17" s="1"/>
  <c r="C17"/>
  <c r="O17" s="1"/>
  <c r="H15"/>
  <c r="F15"/>
  <c r="E15"/>
  <c r="Q15" s="1"/>
  <c r="Q13"/>
  <c r="O13"/>
  <c r="E13"/>
  <c r="C13"/>
  <c r="Q11"/>
  <c r="K11"/>
  <c r="E11"/>
  <c r="C11"/>
  <c r="O11" s="1"/>
  <c r="Q9"/>
  <c r="O9"/>
  <c r="Q7"/>
  <c r="O7"/>
  <c r="K7"/>
  <c r="C15" s="1"/>
  <c r="O15" s="1"/>
  <c r="H7"/>
  <c r="C4"/>
  <c r="A2"/>
  <c r="C4" i="10"/>
  <c r="A2"/>
  <c r="H17" i="9"/>
  <c r="F17"/>
  <c r="E17"/>
  <c r="Q17" s="1"/>
  <c r="C17"/>
  <c r="O17" s="1"/>
  <c r="H15"/>
  <c r="E15"/>
  <c r="Q15" s="1"/>
  <c r="C15"/>
  <c r="O13"/>
  <c r="E13"/>
  <c r="Q13" s="1"/>
  <c r="C13"/>
  <c r="K11"/>
  <c r="F15" s="1"/>
  <c r="E11"/>
  <c r="Q9"/>
  <c r="O9"/>
  <c r="O7"/>
  <c r="H7"/>
  <c r="C11" s="1"/>
  <c r="O11" s="1"/>
  <c r="C4"/>
  <c r="A2"/>
  <c r="AS129" i="8"/>
  <c r="AA129"/>
  <c r="AO127"/>
  <c r="AS110"/>
  <c r="AA110"/>
  <c r="AO108"/>
  <c r="C4"/>
  <c r="AA108" s="1"/>
  <c r="A2"/>
  <c r="H17" i="7"/>
  <c r="F17"/>
  <c r="E17"/>
  <c r="Q17" s="1"/>
  <c r="C17"/>
  <c r="O17" s="1"/>
  <c r="H15"/>
  <c r="F15"/>
  <c r="C15"/>
  <c r="O15" s="1"/>
  <c r="E13"/>
  <c r="Q13" s="1"/>
  <c r="C13"/>
  <c r="O13" s="1"/>
  <c r="I11"/>
  <c r="C11"/>
  <c r="O11" s="1"/>
  <c r="Q9"/>
  <c r="O9"/>
  <c r="Q7"/>
  <c r="I7"/>
  <c r="E15" s="1"/>
  <c r="Q15" s="1"/>
  <c r="F7"/>
  <c r="O7" s="1"/>
  <c r="C4"/>
  <c r="A2"/>
  <c r="AS129" i="6"/>
  <c r="AA129"/>
  <c r="AO127"/>
  <c r="AS110"/>
  <c r="AA110"/>
  <c r="AO108"/>
  <c r="C4"/>
  <c r="AA127" s="1"/>
  <c r="A2"/>
  <c r="H17" i="5"/>
  <c r="F17"/>
  <c r="E17"/>
  <c r="Q17" s="1"/>
  <c r="C17"/>
  <c r="O17" s="1"/>
  <c r="H15"/>
  <c r="F15"/>
  <c r="E15"/>
  <c r="Q15" s="1"/>
  <c r="Q13"/>
  <c r="E13"/>
  <c r="C13"/>
  <c r="O13" s="1"/>
  <c r="Q11"/>
  <c r="I11"/>
  <c r="E11"/>
  <c r="C11"/>
  <c r="O11" s="1"/>
  <c r="Q9"/>
  <c r="O9"/>
  <c r="Q7"/>
  <c r="O7"/>
  <c r="K7"/>
  <c r="C15" s="1"/>
  <c r="O15" s="1"/>
  <c r="H7"/>
  <c r="C4"/>
  <c r="A2"/>
  <c r="C4" i="4"/>
  <c r="A2"/>
  <c r="B16" i="3"/>
  <c r="B15" i="11" s="1"/>
  <c r="B15" i="3"/>
  <c r="B11" i="11" s="1"/>
  <c r="B14" i="3"/>
  <c r="B7" i="10" s="1"/>
  <c r="B13" i="3"/>
  <c r="B15" i="8" s="1"/>
  <c r="B12" i="3"/>
  <c r="B11" i="8" s="1"/>
  <c r="B11" i="3"/>
  <c r="B7" i="9" s="1"/>
  <c r="B10" i="3"/>
  <c r="B15" i="7" s="1"/>
  <c r="E25" s="1"/>
  <c r="H5" i="12" s="1"/>
  <c r="H32" i="14" s="1"/>
  <c r="B9" i="3"/>
  <c r="B11" i="6" s="1"/>
  <c r="B8" i="3"/>
  <c r="B7" i="7" s="1"/>
  <c r="B7" i="3"/>
  <c r="B15" i="5" s="1"/>
  <c r="B6" i="3"/>
  <c r="B11" i="5" s="1"/>
  <c r="B5" i="3"/>
  <c r="B7" i="4" s="1"/>
  <c r="B11" l="1"/>
  <c r="B15" i="6"/>
  <c r="B11" i="10"/>
  <c r="B7" i="5"/>
  <c r="B29" s="1"/>
  <c r="F12" i="12" s="1"/>
  <c r="B7" i="11"/>
  <c r="B29" s="1"/>
  <c r="F15" i="12" s="1"/>
  <c r="B29" i="7"/>
  <c r="F13" i="12" s="1"/>
  <c r="B25" i="7"/>
  <c r="F5" i="12" s="1"/>
  <c r="B32" i="14" s="1"/>
  <c r="E25" i="11"/>
  <c r="H7" i="12" s="1"/>
  <c r="E27" i="11"/>
  <c r="H11" i="12" s="1"/>
  <c r="B29" i="9"/>
  <c r="F14" i="12" s="1"/>
  <c r="B25" i="9"/>
  <c r="F6" i="12" s="1"/>
  <c r="E29" i="5"/>
  <c r="H12" i="12" s="1"/>
  <c r="B27" i="5"/>
  <c r="F8" i="12" s="1"/>
  <c r="O15" i="9"/>
  <c r="E25" i="5"/>
  <c r="H4" i="12" s="1"/>
  <c r="H13" i="14" s="1"/>
  <c r="E27" i="5"/>
  <c r="H8" i="12" s="1"/>
  <c r="E29" i="11"/>
  <c r="H15" i="12" s="1"/>
  <c r="B27" i="11"/>
  <c r="F11" i="12" s="1"/>
  <c r="L38" i="14"/>
  <c r="H38"/>
  <c r="J37"/>
  <c r="L36"/>
  <c r="H36"/>
  <c r="P29"/>
  <c r="K38"/>
  <c r="I37"/>
  <c r="K36"/>
  <c r="I29"/>
  <c r="J38"/>
  <c r="L37"/>
  <c r="H37"/>
  <c r="J36"/>
  <c r="I38"/>
  <c r="K37"/>
  <c r="I36"/>
  <c r="E11" i="7"/>
  <c r="Q11" s="1"/>
  <c r="AA127" i="8"/>
  <c r="B11" i="9"/>
  <c r="B15" i="4"/>
  <c r="AA108" i="6"/>
  <c r="B7" i="8"/>
  <c r="Q7" i="9"/>
  <c r="Q11"/>
  <c r="B15" i="10"/>
  <c r="E27" i="7"/>
  <c r="H9" i="12" s="1"/>
  <c r="B25" i="5"/>
  <c r="F4" i="12" s="1"/>
  <c r="B13" i="14" s="1"/>
  <c r="B7" i="6"/>
  <c r="B11" i="7"/>
  <c r="B15" i="9"/>
  <c r="B25" i="11"/>
  <c r="F7" i="12" s="1"/>
  <c r="C19" i="14" l="1"/>
  <c r="E18"/>
  <c r="C17"/>
  <c r="F19"/>
  <c r="B19"/>
  <c r="D18"/>
  <c r="F17"/>
  <c r="B17"/>
  <c r="D19"/>
  <c r="F18"/>
  <c r="B18"/>
  <c r="D17"/>
  <c r="I8"/>
  <c r="E19"/>
  <c r="C18"/>
  <c r="E17"/>
  <c r="P8"/>
  <c r="E27" i="9"/>
  <c r="H10" i="12" s="1"/>
  <c r="E25" i="9"/>
  <c r="H6" i="12" s="1"/>
  <c r="E29" i="9"/>
  <c r="H14" i="12" s="1"/>
  <c r="B27" i="9"/>
  <c r="F10" i="12" s="1"/>
  <c r="B27" i="7"/>
  <c r="F9" i="12" s="1"/>
  <c r="E29" i="7"/>
  <c r="H13" i="12" s="1"/>
  <c r="L19" i="14"/>
  <c r="H19"/>
  <c r="J18"/>
  <c r="L17"/>
  <c r="H17"/>
  <c r="P10"/>
  <c r="K19"/>
  <c r="I18"/>
  <c r="K17"/>
  <c r="I10"/>
  <c r="I19"/>
  <c r="K18"/>
  <c r="I17"/>
  <c r="J19"/>
  <c r="L18"/>
  <c r="H18"/>
  <c r="J17"/>
  <c r="C38"/>
  <c r="E37"/>
  <c r="C36"/>
  <c r="F38"/>
  <c r="B38"/>
  <c r="D37"/>
  <c r="F36"/>
  <c r="B36"/>
  <c r="I27"/>
  <c r="E38"/>
  <c r="C37"/>
  <c r="E36"/>
  <c r="P27"/>
  <c r="D38"/>
  <c r="F37"/>
  <c r="B37"/>
  <c r="D36"/>
</calcChain>
</file>

<file path=xl/sharedStrings.xml><?xml version="1.0" encoding="utf-8"?>
<sst xmlns="http://schemas.openxmlformats.org/spreadsheetml/2006/main" count="632" uniqueCount="232">
  <si>
    <t>MČR mladší žáci trojice Útěchov 10.6.2018</t>
  </si>
  <si>
    <t>datum přihl.</t>
  </si>
  <si>
    <t>počet</t>
  </si>
  <si>
    <t>přijato</t>
  </si>
  <si>
    <t>klub</t>
  </si>
  <si>
    <t>vedoucí</t>
  </si>
  <si>
    <t>Městský nohejbalový klub Modřice, z.s.</t>
  </si>
  <si>
    <t>Petr Gulda</t>
  </si>
  <si>
    <t>TJ Dynamo České Budějovice z.s.</t>
  </si>
  <si>
    <t>Bronislav Pilbauer</t>
  </si>
  <si>
    <t>SK Liapor - Witte Karlovy Vary z.s.</t>
  </si>
  <si>
    <t>Karel Hron</t>
  </si>
  <si>
    <t>UNITOP SKP Žďár nad Sázavou - oddíl nohejbalu</t>
  </si>
  <si>
    <t>Vladimír Sommer</t>
  </si>
  <si>
    <t>TJ Avia Čakovice</t>
  </si>
  <si>
    <t>Jan Kantner</t>
  </si>
  <si>
    <t>Tělovýchovná jednota Radomyšl, z.s.</t>
  </si>
  <si>
    <t>Milan Koubovský</t>
  </si>
  <si>
    <t>TJ Baník Stříbro</t>
  </si>
  <si>
    <t>Petr Tolar</t>
  </si>
  <si>
    <t>TJ Peklo nad Zdobnicí</t>
  </si>
  <si>
    <t>Michal Hostinský</t>
  </si>
  <si>
    <t>T.J. SOKOL Holice</t>
  </si>
  <si>
    <t>Marek Líbal</t>
  </si>
  <si>
    <t xml:space="preserve">Přihlášky do 25.5.2018 dle Termínového kalendáře </t>
  </si>
  <si>
    <t xml:space="preserve">Upozornění - dle Rozpisu jednorázových utkání </t>
  </si>
  <si>
    <t>musí být minimální počet sestav pro MČR 12 !!!</t>
  </si>
  <si>
    <t xml:space="preserve">V tuto chvíli se trojice nemohou hrát jako MČR, </t>
  </si>
  <si>
    <t>ale jen jako turnaj v rámci Poháru ČNS mládeže.</t>
  </si>
  <si>
    <t>Prezence MČR mladší žáci trojice Útěchov 10.6.2018</t>
  </si>
  <si>
    <t>Název týmu</t>
  </si>
  <si>
    <t>r.č.</t>
  </si>
  <si>
    <t>Jméno</t>
  </si>
  <si>
    <t>č.dr.</t>
  </si>
  <si>
    <t>Kapitán</t>
  </si>
  <si>
    <t>Trenér</t>
  </si>
  <si>
    <t>Městský nohejbalový klub Modřice, z.s. "A"</t>
  </si>
  <si>
    <t>Kolouch Patrik</t>
  </si>
  <si>
    <t>Svoboda Michael</t>
  </si>
  <si>
    <t>Sluka Tomáš</t>
  </si>
  <si>
    <t>Kolouch</t>
  </si>
  <si>
    <t>Bednář</t>
  </si>
  <si>
    <t>Městský nohejbalový klub Modřice, z.s. "B"</t>
  </si>
  <si>
    <t>Bednář Tadeáš</t>
  </si>
  <si>
    <t>Iláš Patrik</t>
  </si>
  <si>
    <t>Jahoda Tomáš</t>
  </si>
  <si>
    <t>Buchal Patrik</t>
  </si>
  <si>
    <t>Kalianko Kryštof</t>
  </si>
  <si>
    <t>Štrob Jaromír</t>
  </si>
  <si>
    <t>Buchal</t>
  </si>
  <si>
    <t>Višvader</t>
  </si>
  <si>
    <t>Gregor Tobiáš</t>
  </si>
  <si>
    <t>Lebeda Marek</t>
  </si>
  <si>
    <t>Stýblo Petr</t>
  </si>
  <si>
    <t>Sunek Matěj</t>
  </si>
  <si>
    <t>Stýblo</t>
  </si>
  <si>
    <t>Dutka</t>
  </si>
  <si>
    <t>Bukáček Adam</t>
  </si>
  <si>
    <t>Sobotka Matěj</t>
  </si>
  <si>
    <t>Sládek František</t>
  </si>
  <si>
    <t>Bukáček</t>
  </si>
  <si>
    <t>Sobotka</t>
  </si>
  <si>
    <t>Kalous Václav</t>
  </si>
  <si>
    <t>Matura Tobiáš</t>
  </si>
  <si>
    <t>Suchý Martin</t>
  </si>
  <si>
    <t>Kalous</t>
  </si>
  <si>
    <t>Suchý</t>
  </si>
  <si>
    <t>Mandl Šimon</t>
  </si>
  <si>
    <t>Mach Štěpán</t>
  </si>
  <si>
    <t>Votava Tomáš</t>
  </si>
  <si>
    <t>Mandl</t>
  </si>
  <si>
    <t>Votava</t>
  </si>
  <si>
    <t>Tolar Ondřej</t>
  </si>
  <si>
    <t>Adam Gaszczyk</t>
  </si>
  <si>
    <t>Sobotka Lukáš</t>
  </si>
  <si>
    <t>Gasczyk</t>
  </si>
  <si>
    <t>Tolar</t>
  </si>
  <si>
    <t>Jarkovský Pavel</t>
  </si>
  <si>
    <t>Koblic Martin</t>
  </si>
  <si>
    <t>Jindra Jaroslav</t>
  </si>
  <si>
    <t>Jarkovský</t>
  </si>
  <si>
    <t>Hostinský</t>
  </si>
  <si>
    <t>Herynek Petr</t>
  </si>
  <si>
    <t>Jirka Ota</t>
  </si>
  <si>
    <t>Machatý Dominik</t>
  </si>
  <si>
    <t>Jirka</t>
  </si>
  <si>
    <t>Křepelka</t>
  </si>
  <si>
    <t>Městský nohejbalový klub Modřice, z.s. "C"</t>
  </si>
  <si>
    <t>Drietomský Jan</t>
  </si>
  <si>
    <t>Pauk Šimon</t>
  </si>
  <si>
    <t>Čuma Jiří</t>
  </si>
  <si>
    <t>Čuma</t>
  </si>
  <si>
    <t>Stehlík</t>
  </si>
  <si>
    <t>NK RUM Holubice</t>
  </si>
  <si>
    <t>Dlabka František</t>
  </si>
  <si>
    <t>Kordiovský Adam</t>
  </si>
  <si>
    <t>Havlík Antonín</t>
  </si>
  <si>
    <t>Dlabka</t>
  </si>
  <si>
    <t>MŽ3</t>
  </si>
  <si>
    <t>11. GALA MČR mladších žáků trojice</t>
  </si>
  <si>
    <t>Útěchov 10.6.2018</t>
  </si>
  <si>
    <t>Skupina</t>
  </si>
  <si>
    <t>č.d.</t>
  </si>
  <si>
    <t>A</t>
  </si>
  <si>
    <t>B</t>
  </si>
  <si>
    <t>C</t>
  </si>
  <si>
    <t>D</t>
  </si>
  <si>
    <t>skóre sety</t>
  </si>
  <si>
    <t>body</t>
  </si>
  <si>
    <t>skóre míče</t>
  </si>
  <si>
    <t>pořadí</t>
  </si>
  <si>
    <t>MČR</t>
  </si>
  <si>
    <t>:</t>
  </si>
  <si>
    <t>1.</t>
  </si>
  <si>
    <t>3.</t>
  </si>
  <si>
    <t>2.</t>
  </si>
  <si>
    <t>Výsledky zápasů</t>
  </si>
  <si>
    <t>sety</t>
  </si>
  <si>
    <t>míče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</si>
  <si>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</si>
  <si>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</si>
  <si>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</si>
  <si>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</si>
  <si>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</si>
  <si>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</si>
  <si>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</si>
  <si>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</si>
  <si>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</si>
  <si>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</si>
  <si>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</si>
  <si>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</si>
  <si>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zápas</t>
  </si>
  <si>
    <t>skupina</t>
  </si>
  <si>
    <t>kolo</t>
  </si>
  <si>
    <t>hřiště č.</t>
  </si>
  <si>
    <t xml:space="preserve">TJ Útěchov </t>
  </si>
  <si>
    <t>skupina A až D</t>
  </si>
  <si>
    <t>I.</t>
  </si>
  <si>
    <t>2:0</t>
  </si>
  <si>
    <t>0:2</t>
  </si>
  <si>
    <t>2:1</t>
  </si>
  <si>
    <t>II.</t>
  </si>
  <si>
    <t>III.</t>
  </si>
  <si>
    <t>Play-off</t>
  </si>
  <si>
    <t>OF1</t>
  </si>
  <si>
    <t>OF2</t>
  </si>
  <si>
    <t>OF3</t>
  </si>
  <si>
    <t>OF4</t>
  </si>
  <si>
    <t>ČF1</t>
  </si>
  <si>
    <t>ČF2</t>
  </si>
  <si>
    <t>ČF3</t>
  </si>
  <si>
    <t>ČF4</t>
  </si>
  <si>
    <t>SF1</t>
  </si>
  <si>
    <t>SF2</t>
  </si>
  <si>
    <t>3M</t>
  </si>
  <si>
    <t>1:2</t>
  </si>
  <si>
    <t>F</t>
  </si>
  <si>
    <t>Osmifinále</t>
  </si>
  <si>
    <t>Čtvrtfinále</t>
  </si>
  <si>
    <t>Semifinále</t>
  </si>
  <si>
    <t>Finále</t>
  </si>
  <si>
    <t>VÍTĚZ</t>
  </si>
  <si>
    <t>A1</t>
  </si>
  <si>
    <t>Modřice B</t>
  </si>
  <si>
    <t>0:2 (8:10, 3:10)</t>
  </si>
  <si>
    <t>Žďár</t>
  </si>
  <si>
    <t>C2</t>
  </si>
  <si>
    <t>Ždár</t>
  </si>
  <si>
    <t>2:0 (10:2, 10:4)</t>
  </si>
  <si>
    <t xml:space="preserve">Žďár nad Sázavou </t>
  </si>
  <si>
    <t>D3</t>
  </si>
  <si>
    <t>K. Vary</t>
  </si>
  <si>
    <t>0:2 (7:10, 3:10)</t>
  </si>
  <si>
    <t>Modřice A</t>
  </si>
  <si>
    <t>B1</t>
  </si>
  <si>
    <t>2:0 (10:3, 10:8)</t>
  </si>
  <si>
    <t>D2</t>
  </si>
  <si>
    <t>Peklo</t>
  </si>
  <si>
    <t>2:0 (10:0, 10:0)</t>
  </si>
  <si>
    <t xml:space="preserve">Peklo </t>
  </si>
  <si>
    <t>C3</t>
  </si>
  <si>
    <t>Modřice C</t>
  </si>
  <si>
    <t>2:0 (10:2, 10:3)</t>
  </si>
  <si>
    <t>C1</t>
  </si>
  <si>
    <t>Čakovice</t>
  </si>
  <si>
    <t>2:0 (10:3, 10:3)</t>
  </si>
  <si>
    <t>A2</t>
  </si>
  <si>
    <t>České Budějovice</t>
  </si>
  <si>
    <t>0:2 (6:10, 6:10)</t>
  </si>
  <si>
    <t>Holice</t>
  </si>
  <si>
    <t>B3</t>
  </si>
  <si>
    <t>2:0 (10:5, 10:3)</t>
  </si>
  <si>
    <t>D1</t>
  </si>
  <si>
    <t>Radomyšl</t>
  </si>
  <si>
    <t>2:0 (10:4, 10:8)</t>
  </si>
  <si>
    <t>B2</t>
  </si>
  <si>
    <t>Stříbro</t>
  </si>
  <si>
    <t>2:0 (10.2, 10:3)</t>
  </si>
  <si>
    <t>A3</t>
  </si>
  <si>
    <t>Holubice</t>
  </si>
  <si>
    <t>1:2 (10:5, 7:10, 9:10)</t>
  </si>
  <si>
    <t>Nasazení nalosováno</t>
  </si>
  <si>
    <t>Datum</t>
  </si>
  <si>
    <t>ZÁPIS O UTKÁNÍ V NOHEJBALU - jednorázové soutěže</t>
  </si>
  <si>
    <t>SOUTĚŽ:</t>
  </si>
  <si>
    <t xml:space="preserve"> KATEGORIE:</t>
  </si>
  <si>
    <t xml:space="preserve"> UTKÁNÍ Č.:</t>
  </si>
  <si>
    <t xml:space="preserve"> SKUPINA:</t>
  </si>
  <si>
    <t>DATUM: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</si>
  <si>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</si>
  <si>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</si>
  <si>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</si>
  <si>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</si>
  <si>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</si>
  <si>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</si>
  <si>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>podpis</t>
  </si>
  <si>
    <t xml:space="preserve"> TRENÉR H:</t>
  </si>
  <si>
    <t xml:space="preserve"> KAPITÁN H:</t>
  </si>
  <si>
    <t>SET</t>
  </si>
  <si>
    <t>DOMÁCÍ</t>
  </si>
  <si>
    <t>T</t>
  </si>
  <si>
    <t>HOSTÉ</t>
  </si>
  <si>
    <t>MÍČE</t>
  </si>
  <si>
    <t>SETY</t>
  </si>
  <si>
    <t>ZÁPAS</t>
  </si>
  <si>
    <t>H</t>
  </si>
  <si>
    <t>REG. Č.</t>
  </si>
  <si>
    <t>POZNÁMKA</t>
  </si>
  <si>
    <t>JMÉNO</t>
  </si>
  <si>
    <t>Č. DRESU</t>
  </si>
  <si>
    <t>Dohlášeni 07.06.2018</t>
  </si>
  <si>
    <t>R.U.M. NK Holubice</t>
  </si>
</sst>
</file>

<file path=xl/styles.xml><?xml version="1.0" encoding="utf-8"?>
<styleSheet xmlns="http://schemas.openxmlformats.org/spreadsheetml/2006/main">
  <numFmts count="1">
    <numFmt numFmtId="164" formatCode="0.00\ %"/>
  </numFmts>
  <fonts count="64">
    <font>
      <sz val="11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10"/>
      <color rgb="FFFF0000"/>
      <name val="Arial CE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sz val="14"/>
      <name val="Tahoma"/>
      <family val="2"/>
      <charset val="238"/>
    </font>
    <font>
      <b/>
      <sz val="9"/>
      <name val="Tahoma"/>
      <family val="2"/>
      <charset val="238"/>
    </font>
    <font>
      <b/>
      <sz val="22"/>
      <name val="Arial CE"/>
      <family val="2"/>
      <charset val="238"/>
    </font>
    <font>
      <b/>
      <sz val="14"/>
      <name val="Tahoma"/>
      <family val="2"/>
      <charset val="238"/>
    </font>
    <font>
      <b/>
      <sz val="20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36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20"/>
      <name val="Arial CE"/>
      <family val="2"/>
      <charset val="238"/>
    </font>
    <font>
      <sz val="18"/>
      <color rgb="FF000000"/>
      <name val="Tahoma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24"/>
      <color rgb="FF000000"/>
      <name val="Tahoma"/>
      <family val="2"/>
      <charset val="238"/>
    </font>
    <font>
      <b/>
      <sz val="18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4"/>
      <name val="Arial CE"/>
      <family val="2"/>
      <charset val="238"/>
    </font>
    <font>
      <sz val="18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12.1"/>
      <color rgb="FF000000"/>
      <name val="Calibri"/>
      <family val="2"/>
      <charset val="238"/>
    </font>
    <font>
      <b/>
      <sz val="12.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6"/>
      <color rgb="FF00000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sz val="8"/>
      <color rgb="FF000000"/>
      <name val="Arial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BEEF4"/>
        <bgColor rgb="FFF2F2F2"/>
      </patternFill>
    </fill>
    <fill>
      <patternFill patternType="solid">
        <fgColor rgb="FFD9D9D9"/>
        <bgColor rgb="FFD5D5D5"/>
      </patternFill>
    </fill>
    <fill>
      <patternFill patternType="solid">
        <fgColor rgb="FFF2F2F2"/>
        <bgColor rgb="FFDBEEF4"/>
      </patternFill>
    </fill>
  </fills>
  <borders count="58">
    <border>
      <left/>
      <right/>
      <top/>
      <bottom/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32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0" xfId="0" applyFont="1" applyFill="1"/>
    <xf numFmtId="0" fontId="7" fillId="2" borderId="10" xfId="0" applyFont="1" applyFill="1" applyBorder="1"/>
    <xf numFmtId="0" fontId="0" fillId="0" borderId="7" xfId="0" applyFont="1" applyBorder="1" applyAlignment="1">
      <alignment horizontal="left"/>
    </xf>
    <xf numFmtId="0" fontId="8" fillId="0" borderId="5" xfId="1" applyBorder="1" applyAlignment="1">
      <alignment horizontal="center"/>
    </xf>
    <xf numFmtId="0" fontId="8" fillId="0" borderId="6" xfId="1" applyFont="1" applyBorder="1"/>
    <xf numFmtId="0" fontId="8" fillId="0" borderId="7" xfId="1" applyBorder="1"/>
    <xf numFmtId="0" fontId="8" fillId="0" borderId="8" xfId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5" xfId="1" applyBorder="1"/>
    <xf numFmtId="0" fontId="8" fillId="0" borderId="8" xfId="1" applyBorder="1"/>
    <xf numFmtId="0" fontId="0" fillId="0" borderId="7" xfId="0" applyFont="1" applyBorder="1"/>
    <xf numFmtId="0" fontId="0" fillId="0" borderId="2" xfId="1" applyFont="1" applyBorder="1"/>
    <xf numFmtId="0" fontId="8" fillId="0" borderId="2" xfId="1" applyFont="1" applyBorder="1"/>
    <xf numFmtId="0" fontId="8" fillId="0" borderId="5" xfId="1" applyFont="1" applyBorder="1"/>
    <xf numFmtId="0" fontId="8" fillId="0" borderId="7" xfId="1" applyFont="1" applyBorder="1"/>
    <xf numFmtId="0" fontId="8" fillId="0" borderId="8" xfId="1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2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8" fillId="0" borderId="14" xfId="1" applyBorder="1"/>
    <xf numFmtId="0" fontId="8" fillId="0" borderId="15" xfId="1" applyBorder="1"/>
    <xf numFmtId="0" fontId="8" fillId="0" borderId="17" xfId="1" applyBorder="1"/>
    <xf numFmtId="0" fontId="8" fillId="0" borderId="4" xfId="1" applyBorder="1"/>
    <xf numFmtId="0" fontId="12" fillId="2" borderId="0" xfId="0" applyFont="1" applyFill="1"/>
    <xf numFmtId="0" fontId="8" fillId="0" borderId="18" xfId="1" applyBorder="1"/>
    <xf numFmtId="0" fontId="7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0" fillId="0" borderId="0" xfId="0" applyBorder="1"/>
    <xf numFmtId="0" fontId="23" fillId="4" borderId="24" xfId="0" applyFont="1" applyFill="1" applyBorder="1" applyAlignment="1">
      <alignment horizontal="center"/>
    </xf>
    <xf numFmtId="0" fontId="35" fillId="0" borderId="6" xfId="0" applyFont="1" applyBorder="1" applyAlignment="1">
      <alignment horizontal="left"/>
    </xf>
    <xf numFmtId="0" fontId="35" fillId="0" borderId="6" xfId="0" applyFont="1" applyBorder="1"/>
    <xf numFmtId="0" fontId="36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9" fillId="0" borderId="0" xfId="0" applyFont="1"/>
    <xf numFmtId="0" fontId="4" fillId="0" borderId="0" xfId="0" applyFont="1"/>
    <xf numFmtId="0" fontId="33" fillId="0" borderId="0" xfId="0" applyFont="1" applyAlignment="1"/>
    <xf numFmtId="0" fontId="40" fillId="0" borderId="0" xfId="0" applyFont="1"/>
    <xf numFmtId="0" fontId="41" fillId="0" borderId="0" xfId="0" applyFont="1"/>
    <xf numFmtId="0" fontId="23" fillId="4" borderId="22" xfId="0" applyFont="1" applyFill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horizontal="center"/>
    </xf>
    <xf numFmtId="0" fontId="45" fillId="4" borderId="6" xfId="0" applyFont="1" applyFill="1" applyBorder="1" applyAlignment="1">
      <alignment horizontal="center" vertical="center"/>
    </xf>
    <xf numFmtId="0" fontId="45" fillId="4" borderId="2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right" vertical="center"/>
    </xf>
    <xf numFmtId="0" fontId="43" fillId="4" borderId="18" xfId="0" applyFont="1" applyFill="1" applyBorder="1" applyAlignment="1">
      <alignment vertical="center"/>
    </xf>
    <xf numFmtId="0" fontId="46" fillId="4" borderId="18" xfId="0" applyFont="1" applyFill="1" applyBorder="1" applyAlignment="1">
      <alignment vertical="center"/>
    </xf>
    <xf numFmtId="0" fontId="43" fillId="4" borderId="8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49" fontId="43" fillId="0" borderId="36" xfId="0" applyNumberFormat="1" applyFont="1" applyBorder="1" applyAlignment="1">
      <alignment horizontal="center" vertical="center"/>
    </xf>
    <xf numFmtId="0" fontId="47" fillId="4" borderId="6" xfId="0" applyFont="1" applyFill="1" applyBorder="1" applyAlignment="1">
      <alignment horizontal="center" vertical="center"/>
    </xf>
    <xf numFmtId="49" fontId="43" fillId="0" borderId="6" xfId="0" applyNumberFormat="1" applyFont="1" applyBorder="1" applyAlignment="1">
      <alignment horizontal="center" vertical="center"/>
    </xf>
    <xf numFmtId="49" fontId="43" fillId="0" borderId="0" xfId="0" applyNumberFormat="1" applyFont="1"/>
    <xf numFmtId="49" fontId="43" fillId="4" borderId="8" xfId="0" applyNumberFormat="1" applyFont="1" applyFill="1" applyBorder="1" applyAlignment="1">
      <alignment vertical="center"/>
    </xf>
    <xf numFmtId="0" fontId="6" fillId="4" borderId="35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2" fillId="0" borderId="0" xfId="0" applyFont="1" applyBorder="1"/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0" fillId="2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 wrapText="1"/>
    </xf>
    <xf numFmtId="0" fontId="52" fillId="0" borderId="0" xfId="0" applyFont="1" applyAlignment="1">
      <alignment horizontal="left" shrinkToFit="1"/>
    </xf>
    <xf numFmtId="0" fontId="52" fillId="0" borderId="0" xfId="0" applyFont="1" applyAlignment="1">
      <alignment horizontal="center" shrinkToFit="1"/>
    </xf>
    <xf numFmtId="0" fontId="52" fillId="0" borderId="0" xfId="0" applyFont="1" applyAlignment="1">
      <alignment shrinkToFit="1"/>
    </xf>
    <xf numFmtId="0" fontId="52" fillId="0" borderId="0" xfId="0" applyFont="1"/>
    <xf numFmtId="20" fontId="52" fillId="0" borderId="20" xfId="0" applyNumberFormat="1" applyFont="1" applyBorder="1" applyAlignment="1">
      <alignment horizontal="left" shrinkToFit="1"/>
    </xf>
    <xf numFmtId="0" fontId="53" fillId="0" borderId="0" xfId="0" applyFont="1" applyBorder="1" applyAlignment="1">
      <alignment vertical="top" shrinkToFit="1"/>
    </xf>
    <xf numFmtId="0" fontId="51" fillId="0" borderId="0" xfId="0" applyFont="1" applyAlignment="1">
      <alignment horizontal="left" wrapText="1"/>
    </xf>
    <xf numFmtId="49" fontId="51" fillId="0" borderId="28" xfId="0" applyNumberFormat="1" applyFont="1" applyBorder="1" applyAlignment="1">
      <alignment horizontal="left" wrapText="1"/>
    </xf>
    <xf numFmtId="0" fontId="52" fillId="0" borderId="29" xfId="0" applyFont="1" applyBorder="1" applyAlignment="1">
      <alignment shrinkToFit="1"/>
    </xf>
    <xf numFmtId="0" fontId="54" fillId="0" borderId="30" xfId="0" applyFont="1" applyBorder="1" applyAlignment="1">
      <alignment horizontal="left"/>
    </xf>
    <xf numFmtId="0" fontId="51" fillId="0" borderId="28" xfId="0" applyFont="1" applyBorder="1" applyAlignment="1">
      <alignment horizontal="left" wrapText="1"/>
    </xf>
    <xf numFmtId="0" fontId="52" fillId="0" borderId="28" xfId="0" applyFont="1" applyBorder="1" applyAlignment="1">
      <alignment horizontal="center" shrinkToFit="1"/>
    </xf>
    <xf numFmtId="0" fontId="53" fillId="0" borderId="27" xfId="0" applyFont="1" applyBorder="1" applyAlignment="1">
      <alignment vertical="top" shrinkToFit="1"/>
    </xf>
    <xf numFmtId="0" fontId="8" fillId="0" borderId="28" xfId="0" applyFont="1" applyBorder="1" applyAlignment="1">
      <alignment horizontal="left" wrapText="1"/>
    </xf>
    <xf numFmtId="0" fontId="8" fillId="0" borderId="24" xfId="0" applyFont="1" applyBorder="1" applyAlignment="1">
      <alignment horizontal="left" shrinkToFit="1"/>
    </xf>
    <xf numFmtId="0" fontId="49" fillId="0" borderId="24" xfId="0" applyFont="1" applyBorder="1" applyAlignment="1">
      <alignment horizontal="left"/>
    </xf>
    <xf numFmtId="0" fontId="8" fillId="0" borderId="37" xfId="0" applyFont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0" fillId="0" borderId="37" xfId="0" applyBorder="1" applyAlignment="1">
      <alignment shrinkToFit="1"/>
    </xf>
    <xf numFmtId="0" fontId="0" fillId="0" borderId="27" xfId="0" applyBorder="1" applyAlignment="1">
      <alignment shrinkToFit="1"/>
    </xf>
    <xf numFmtId="0" fontId="6" fillId="0" borderId="0" xfId="0" applyFont="1" applyBorder="1"/>
    <xf numFmtId="0" fontId="0" fillId="0" borderId="0" xfId="0" applyBorder="1" applyAlignment="1">
      <alignment shrinkToFit="1"/>
    </xf>
    <xf numFmtId="0" fontId="52" fillId="0" borderId="20" xfId="0" applyFont="1" applyBorder="1" applyAlignment="1">
      <alignment horizontal="left" shrinkToFit="1"/>
    </xf>
    <xf numFmtId="0" fontId="52" fillId="0" borderId="23" xfId="0" applyFont="1" applyBorder="1" applyAlignment="1">
      <alignment shrinkToFit="1"/>
    </xf>
    <xf numFmtId="0" fontId="49" fillId="0" borderId="30" xfId="0" applyFont="1" applyBorder="1" applyAlignment="1">
      <alignment horizontal="left"/>
    </xf>
    <xf numFmtId="0" fontId="52" fillId="0" borderId="28" xfId="0" applyFont="1" applyBorder="1" applyAlignment="1">
      <alignment horizontal="left" shrinkToFit="1"/>
    </xf>
    <xf numFmtId="0" fontId="52" fillId="0" borderId="0" xfId="0" applyFont="1" applyBorder="1" applyAlignment="1">
      <alignment horizontal="center" shrinkToFit="1"/>
    </xf>
    <xf numFmtId="49" fontId="52" fillId="0" borderId="28" xfId="0" applyNumberFormat="1" applyFont="1" applyBorder="1" applyAlignment="1">
      <alignment horizontal="center" shrinkToFit="1"/>
    </xf>
    <xf numFmtId="0" fontId="52" fillId="0" borderId="27" xfId="0" applyFont="1" applyBorder="1" applyAlignment="1">
      <alignment shrinkToFit="1"/>
    </xf>
    <xf numFmtId="49" fontId="51" fillId="0" borderId="0" xfId="0" applyNumberFormat="1" applyFont="1" applyBorder="1" applyAlignment="1">
      <alignment horizontal="left" wrapText="1"/>
    </xf>
    <xf numFmtId="0" fontId="45" fillId="0" borderId="0" xfId="0" applyFont="1" applyBorder="1" applyAlignment="1">
      <alignment horizontal="center" vertical="center" shrinkToFit="1"/>
    </xf>
    <xf numFmtId="0" fontId="52" fillId="0" borderId="30" xfId="0" applyFont="1" applyBorder="1" applyAlignment="1">
      <alignment shrinkToFit="1"/>
    </xf>
    <xf numFmtId="0" fontId="55" fillId="0" borderId="20" xfId="0" applyFont="1" applyBorder="1" applyAlignment="1">
      <alignment horizontal="left" wrapText="1"/>
    </xf>
    <xf numFmtId="0" fontId="56" fillId="0" borderId="20" xfId="0" applyFont="1" applyBorder="1" applyAlignment="1">
      <alignment horizontal="left" shrinkToFit="1"/>
    </xf>
    <xf numFmtId="0" fontId="52" fillId="0" borderId="0" xfId="0" applyFont="1" applyBorder="1" applyAlignment="1">
      <alignment horizontal="right" shrinkToFit="1"/>
    </xf>
    <xf numFmtId="49" fontId="57" fillId="0" borderId="28" xfId="0" applyNumberFormat="1" applyFont="1" applyBorder="1" applyAlignment="1">
      <alignment horizontal="center" shrinkToFit="1"/>
    </xf>
    <xf numFmtId="0" fontId="57" fillId="0" borderId="28" xfId="0" applyFont="1" applyBorder="1" applyAlignment="1">
      <alignment horizontal="left" shrinkToFit="1"/>
    </xf>
    <xf numFmtId="0" fontId="52" fillId="0" borderId="24" xfId="0" applyFont="1" applyBorder="1" applyAlignment="1">
      <alignment shrinkToFit="1"/>
    </xf>
    <xf numFmtId="0" fontId="40" fillId="0" borderId="0" xfId="0" applyFont="1" applyBorder="1"/>
    <xf numFmtId="0" fontId="59" fillId="0" borderId="0" xfId="0" applyFont="1"/>
    <xf numFmtId="0" fontId="59" fillId="0" borderId="40" xfId="0" applyFont="1" applyBorder="1"/>
    <xf numFmtId="0" fontId="40" fillId="0" borderId="37" xfId="0" applyFont="1" applyBorder="1"/>
    <xf numFmtId="0" fontId="61" fillId="0" borderId="29" xfId="0" applyFont="1" applyBorder="1" applyAlignment="1">
      <alignment horizont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0" xfId="0" applyFont="1"/>
    <xf numFmtId="0" fontId="59" fillId="0" borderId="31" xfId="0" applyFont="1" applyBorder="1" applyAlignment="1">
      <alignment horizontal="center" vertical="center"/>
    </xf>
    <xf numFmtId="0" fontId="62" fillId="0" borderId="44" xfId="0" applyFont="1" applyBorder="1"/>
    <xf numFmtId="0" fontId="62" fillId="0" borderId="45" xfId="0" applyFont="1" applyBorder="1"/>
    <xf numFmtId="0" fontId="63" fillId="0" borderId="46" xfId="0" applyFont="1" applyBorder="1"/>
    <xf numFmtId="0" fontId="62" fillId="4" borderId="32" xfId="0" applyFont="1" applyFill="1" applyBorder="1"/>
    <xf numFmtId="0" fontId="62" fillId="0" borderId="46" xfId="0" applyFont="1" applyBorder="1"/>
    <xf numFmtId="0" fontId="62" fillId="4" borderId="21" xfId="0" applyFont="1" applyFill="1" applyBorder="1"/>
    <xf numFmtId="0" fontId="62" fillId="0" borderId="47" xfId="0" applyFont="1" applyBorder="1"/>
    <xf numFmtId="0" fontId="59" fillId="0" borderId="50" xfId="0" applyFont="1" applyBorder="1" applyAlignment="1">
      <alignment horizontal="center" vertical="center"/>
    </xf>
    <xf numFmtId="0" fontId="62" fillId="0" borderId="5" xfId="0" applyFont="1" applyBorder="1"/>
    <xf numFmtId="0" fontId="62" fillId="0" borderId="6" xfId="0" applyFont="1" applyBorder="1"/>
    <xf numFmtId="0" fontId="62" fillId="0" borderId="7" xfId="0" applyFont="1" applyBorder="1"/>
    <xf numFmtId="0" fontId="62" fillId="4" borderId="35" xfId="0" applyFont="1" applyFill="1" applyBorder="1"/>
    <xf numFmtId="0" fontId="62" fillId="4" borderId="51" xfId="0" applyFont="1" applyFill="1" applyBorder="1"/>
    <xf numFmtId="0" fontId="62" fillId="0" borderId="8" xfId="0" applyFont="1" applyBorder="1"/>
    <xf numFmtId="0" fontId="59" fillId="0" borderId="52" xfId="0" applyFont="1" applyBorder="1" applyAlignment="1">
      <alignment horizontal="center" vertical="center"/>
    </xf>
    <xf numFmtId="0" fontId="62" fillId="0" borderId="42" xfId="0" applyFont="1" applyBorder="1"/>
    <xf numFmtId="0" fontId="62" fillId="0" borderId="11" xfId="0" applyFont="1" applyBorder="1"/>
    <xf numFmtId="0" fontId="62" fillId="0" borderId="43" xfId="0" applyFont="1" applyBorder="1"/>
    <xf numFmtId="0" fontId="62" fillId="4" borderId="18" xfId="0" applyFont="1" applyFill="1" applyBorder="1"/>
    <xf numFmtId="0" fontId="62" fillId="4" borderId="53" xfId="0" applyFont="1" applyFill="1" applyBorder="1"/>
    <xf numFmtId="0" fontId="62" fillId="0" borderId="54" xfId="0" applyFont="1" applyBorder="1"/>
    <xf numFmtId="0" fontId="62" fillId="0" borderId="55" xfId="0" applyFont="1" applyBorder="1"/>
    <xf numFmtId="0" fontId="59" fillId="0" borderId="25" xfId="0" applyFont="1" applyBorder="1" applyAlignment="1">
      <alignment horizontal="center"/>
    </xf>
    <xf numFmtId="0" fontId="52" fillId="0" borderId="44" xfId="0" applyFont="1" applyBorder="1" applyAlignment="1">
      <alignment horizontal="center" vertical="center" textRotation="90"/>
    </xf>
    <xf numFmtId="0" fontId="62" fillId="4" borderId="2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top" indent="1"/>
    </xf>
    <xf numFmtId="0" fontId="62" fillId="0" borderId="0" xfId="0" applyFont="1" applyBorder="1"/>
    <xf numFmtId="0" fontId="62" fillId="0" borderId="28" xfId="0" applyFont="1" applyBorder="1"/>
    <xf numFmtId="0" fontId="62" fillId="0" borderId="56" xfId="0" applyFont="1" applyBorder="1" applyAlignment="1">
      <alignment horizontal="center" vertical="center" textRotation="90"/>
    </xf>
    <xf numFmtId="0" fontId="62" fillId="4" borderId="53" xfId="0" applyFont="1" applyFill="1" applyBorder="1" applyAlignment="1">
      <alignment horizontal="center" vertical="center"/>
    </xf>
    <xf numFmtId="0" fontId="62" fillId="4" borderId="57" xfId="0" applyFont="1" applyFill="1" applyBorder="1"/>
    <xf numFmtId="0" fontId="59" fillId="0" borderId="19" xfId="0" applyFont="1" applyBorder="1"/>
    <xf numFmtId="0" fontId="62" fillId="0" borderId="48" xfId="0" applyFont="1" applyBorder="1" applyAlignment="1">
      <alignment horizontal="center" vertical="center" textRotation="90"/>
    </xf>
    <xf numFmtId="0" fontId="62" fillId="4" borderId="19" xfId="0" applyFont="1" applyFill="1" applyBorder="1" applyAlignment="1">
      <alignment horizontal="center" vertical="center"/>
    </xf>
    <xf numFmtId="0" fontId="62" fillId="4" borderId="19" xfId="0" applyFont="1" applyFill="1" applyBorder="1"/>
    <xf numFmtId="0" fontId="62" fillId="0" borderId="30" xfId="0" applyFont="1" applyBorder="1"/>
    <xf numFmtId="0" fontId="62" fillId="0" borderId="24" xfId="0" applyFont="1" applyBorder="1"/>
    <xf numFmtId="14" fontId="0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15" fillId="4" borderId="30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2" fillId="4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64" fontId="18" fillId="4" borderId="19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164" fontId="19" fillId="4" borderId="19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33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20" fillId="4" borderId="3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0" fillId="0" borderId="0" xfId="0"/>
    <xf numFmtId="0" fontId="3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48" fillId="4" borderId="6" xfId="0" applyFont="1" applyFill="1" applyBorder="1" applyAlignment="1">
      <alignment horizontal="center" vertical="center"/>
    </xf>
    <xf numFmtId="0" fontId="62" fillId="0" borderId="48" xfId="0" applyFont="1" applyBorder="1" applyAlignment="1">
      <alignment horizontal="center"/>
    </xf>
    <xf numFmtId="0" fontId="62" fillId="0" borderId="49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6" fillId="0" borderId="23" xfId="0" applyFont="1" applyBorder="1" applyAlignment="1">
      <alignment horizontal="center" wrapText="1"/>
    </xf>
    <xf numFmtId="0" fontId="59" fillId="0" borderId="19" xfId="0" applyFont="1" applyBorder="1" applyAlignment="1">
      <alignment horizontal="center" vertical="center"/>
    </xf>
    <xf numFmtId="0" fontId="59" fillId="0" borderId="34" xfId="0" applyFont="1" applyBorder="1" applyAlignment="1">
      <alignment horizontal="left"/>
    </xf>
    <xf numFmtId="0" fontId="59" fillId="4" borderId="41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8" fillId="2" borderId="39" xfId="0" applyFont="1" applyFill="1" applyBorder="1" applyAlignment="1">
      <alignment horizontal="center" vertical="center"/>
    </xf>
    <xf numFmtId="0" fontId="60" fillId="0" borderId="38" xfId="0" applyFont="1" applyBorder="1" applyAlignment="1">
      <alignment horizontal="left" vertical="center"/>
    </xf>
    <xf numFmtId="0" fontId="59" fillId="0" borderId="38" xfId="0" applyFont="1" applyBorder="1" applyAlignment="1">
      <alignment horizontal="center" vertical="center"/>
    </xf>
    <xf numFmtId="14" fontId="41" fillId="0" borderId="39" xfId="0" applyNumberFormat="1" applyFont="1" applyBorder="1" applyAlignment="1">
      <alignment horizontal="center" vertical="center"/>
    </xf>
    <xf numFmtId="0" fontId="59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center" vertical="center"/>
    </xf>
    <xf numFmtId="0" fontId="59" fillId="0" borderId="19" xfId="0" applyFont="1" applyBorder="1" applyAlignment="1">
      <alignment horizontal="left" vertical="center"/>
    </xf>
    <xf numFmtId="0" fontId="40" fillId="0" borderId="3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7030A0"/>
      <rgbColor rgb="FFFFFFCC"/>
      <rgbColor rgb="FFDBEEF4"/>
      <rgbColor rgb="FF660066"/>
      <rgbColor rgb="FFFF8080"/>
      <rgbColor rgb="FF0070C0"/>
      <rgbColor rgb="FFD5D5D5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B0F0"/>
      <rgbColor rgb="FFF2F2F2"/>
      <rgbColor rgb="FFCCFFCC"/>
      <rgbColor rgb="FFD7E4BD"/>
      <rgbColor rgb="FFDDDDDD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66600</xdr:colOff>
      <xdr:row>6</xdr:row>
      <xdr:rowOff>108720</xdr:rowOff>
    </xdr:from>
    <xdr:to>
      <xdr:col>4</xdr:col>
      <xdr:colOff>232200</xdr:colOff>
      <xdr:row>9</xdr:row>
      <xdr:rowOff>58320</xdr:rowOff>
    </xdr:to>
    <xdr:pic>
      <xdr:nvPicPr>
        <xdr:cNvPr id="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15480" y="1455480"/>
          <a:ext cx="572760" cy="53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122040</xdr:rowOff>
    </xdr:from>
    <xdr:to>
      <xdr:col>10</xdr:col>
      <xdr:colOff>229680</xdr:colOff>
      <xdr:row>17</xdr:row>
      <xdr:rowOff>71640</xdr:rowOff>
    </xdr:to>
    <xdr:pic>
      <xdr:nvPicPr>
        <xdr:cNvPr id="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38200" y="3030840"/>
          <a:ext cx="572400" cy="530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83880</xdr:colOff>
      <xdr:row>6</xdr:row>
      <xdr:rowOff>129960</xdr:rowOff>
    </xdr:from>
    <xdr:to>
      <xdr:col>4</xdr:col>
      <xdr:colOff>250560</xdr:colOff>
      <xdr:row>9</xdr:row>
      <xdr:rowOff>84240</xdr:rowOff>
    </xdr:to>
    <xdr:pic>
      <xdr:nvPicPr>
        <xdr:cNvPr id="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32760" y="1461240"/>
          <a:ext cx="57384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114120</xdr:rowOff>
    </xdr:from>
    <xdr:to>
      <xdr:col>10</xdr:col>
      <xdr:colOff>243000</xdr:colOff>
      <xdr:row>17</xdr:row>
      <xdr:rowOff>68400</xdr:rowOff>
    </xdr:to>
    <xdr:pic>
      <xdr:nvPicPr>
        <xdr:cNvPr id="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50440" y="3007800"/>
          <a:ext cx="573480" cy="53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57240</xdr:colOff>
      <xdr:row>6</xdr:row>
      <xdr:rowOff>133200</xdr:rowOff>
    </xdr:from>
    <xdr:to>
      <xdr:col>4</xdr:col>
      <xdr:colOff>216720</xdr:colOff>
      <xdr:row>9</xdr:row>
      <xdr:rowOff>89640</xdr:rowOff>
    </xdr:to>
    <xdr:pic>
      <xdr:nvPicPr>
        <xdr:cNvPr id="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31400" y="1514160"/>
          <a:ext cx="56664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226080</xdr:colOff>
      <xdr:row>17</xdr:row>
      <xdr:rowOff>89640</xdr:rowOff>
    </xdr:to>
    <xdr:pic>
      <xdr:nvPicPr>
        <xdr:cNvPr id="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265640" y="3076200"/>
          <a:ext cx="566640" cy="537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76320</xdr:colOff>
      <xdr:row>6</xdr:row>
      <xdr:rowOff>106560</xdr:rowOff>
    </xdr:from>
    <xdr:to>
      <xdr:col>4</xdr:col>
      <xdr:colOff>243000</xdr:colOff>
      <xdr:row>9</xdr:row>
      <xdr:rowOff>60840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50480" y="1487520"/>
          <a:ext cx="57384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114480</xdr:rowOff>
    </xdr:from>
    <xdr:to>
      <xdr:col>10</xdr:col>
      <xdr:colOff>227520</xdr:colOff>
      <xdr:row>17</xdr:row>
      <xdr:rowOff>68760</xdr:rowOff>
    </xdr:to>
    <xdr:pic>
      <xdr:nvPicPr>
        <xdr:cNvPr id="7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259880" y="3057480"/>
          <a:ext cx="573840" cy="53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66600</xdr:colOff>
      <xdr:row>6</xdr:row>
      <xdr:rowOff>104760</xdr:rowOff>
    </xdr:from>
    <xdr:to>
      <xdr:col>4</xdr:col>
      <xdr:colOff>226080</xdr:colOff>
      <xdr:row>9</xdr:row>
      <xdr:rowOff>61200</xdr:rowOff>
    </xdr:to>
    <xdr:pic>
      <xdr:nvPicPr>
        <xdr:cNvPr id="8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86040" y="1485720"/>
          <a:ext cx="56664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38160</xdr:colOff>
      <xdr:row>14</xdr:row>
      <xdr:rowOff>95400</xdr:rowOff>
    </xdr:from>
    <xdr:to>
      <xdr:col>10</xdr:col>
      <xdr:colOff>197640</xdr:colOff>
      <xdr:row>17</xdr:row>
      <xdr:rowOff>51840</xdr:rowOff>
    </xdr:to>
    <xdr:pic>
      <xdr:nvPicPr>
        <xdr:cNvPr id="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82480" y="3038400"/>
          <a:ext cx="566640" cy="537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60840</xdr:colOff>
      <xdr:row>6</xdr:row>
      <xdr:rowOff>91440</xdr:rowOff>
    </xdr:from>
    <xdr:to>
      <xdr:col>4</xdr:col>
      <xdr:colOff>227520</xdr:colOff>
      <xdr:row>9</xdr:row>
      <xdr:rowOff>45720</xdr:rowOff>
    </xdr:to>
    <xdr:pic>
      <xdr:nvPicPr>
        <xdr:cNvPr id="1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80280" y="1472400"/>
          <a:ext cx="57384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68760</xdr:colOff>
      <xdr:row>14</xdr:row>
      <xdr:rowOff>114480</xdr:rowOff>
    </xdr:from>
    <xdr:to>
      <xdr:col>10</xdr:col>
      <xdr:colOff>235440</xdr:colOff>
      <xdr:row>17</xdr:row>
      <xdr:rowOff>68760</xdr:rowOff>
    </xdr:to>
    <xdr:pic>
      <xdr:nvPicPr>
        <xdr:cNvPr id="1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213080" y="3057480"/>
          <a:ext cx="573840" cy="535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66600</xdr:colOff>
      <xdr:row>6</xdr:row>
      <xdr:rowOff>104760</xdr:rowOff>
    </xdr:from>
    <xdr:to>
      <xdr:col>4</xdr:col>
      <xdr:colOff>226080</xdr:colOff>
      <xdr:row>9</xdr:row>
      <xdr:rowOff>61200</xdr:rowOff>
    </xdr:to>
    <xdr:pic>
      <xdr:nvPicPr>
        <xdr:cNvPr id="1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40760" y="1451520"/>
          <a:ext cx="56664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235800</xdr:colOff>
      <xdr:row>17</xdr:row>
      <xdr:rowOff>80280</xdr:rowOff>
    </xdr:to>
    <xdr:pic>
      <xdr:nvPicPr>
        <xdr:cNvPr id="1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275360" y="3032640"/>
          <a:ext cx="566640" cy="537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68760</xdr:colOff>
      <xdr:row>6</xdr:row>
      <xdr:rowOff>129600</xdr:rowOff>
    </xdr:from>
    <xdr:to>
      <xdr:col>4</xdr:col>
      <xdr:colOff>235440</xdr:colOff>
      <xdr:row>9</xdr:row>
      <xdr:rowOff>83880</xdr:rowOff>
    </xdr:to>
    <xdr:pic>
      <xdr:nvPicPr>
        <xdr:cNvPr id="1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42920" y="1453320"/>
          <a:ext cx="573840" cy="53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60840</xdr:colOff>
      <xdr:row>14</xdr:row>
      <xdr:rowOff>106920</xdr:rowOff>
    </xdr:from>
    <xdr:to>
      <xdr:col>10</xdr:col>
      <xdr:colOff>227520</xdr:colOff>
      <xdr:row>17</xdr:row>
      <xdr:rowOff>61200</xdr:rowOff>
    </xdr:to>
    <xdr:pic>
      <xdr:nvPicPr>
        <xdr:cNvPr id="1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259880" y="2992680"/>
          <a:ext cx="573840" cy="5353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wnloads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Normal="100" workbookViewId="0">
      <selection activeCell="I11" sqref="I11"/>
    </sheetView>
  </sheetViews>
  <sheetFormatPr defaultRowHeight="14.4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3.77734375" bestFit="1" customWidth="1"/>
    <col min="6" max="6" width="16.109375" customWidth="1"/>
    <col min="7" max="7" width="19.441406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3.77734375" bestFit="1" customWidth="1"/>
    <col min="262" max="262" width="23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3.77734375" bestFit="1" customWidth="1"/>
    <col min="518" max="518" width="23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3.77734375" bestFit="1" customWidth="1"/>
    <col min="774" max="774" width="23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3.77734375" bestFit="1" customWidth="1"/>
    <col min="1030" max="1030" width="23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3.77734375" bestFit="1" customWidth="1"/>
    <col min="1286" max="1286" width="23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3.77734375" bestFit="1" customWidth="1"/>
    <col min="1542" max="1542" width="23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3.77734375" bestFit="1" customWidth="1"/>
    <col min="1798" max="1798" width="23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3.77734375" bestFit="1" customWidth="1"/>
    <col min="2054" max="2054" width="23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3.77734375" bestFit="1" customWidth="1"/>
    <col min="2310" max="2310" width="23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3.77734375" bestFit="1" customWidth="1"/>
    <col min="2566" max="2566" width="23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3.77734375" bestFit="1" customWidth="1"/>
    <col min="2822" max="2822" width="23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3.77734375" bestFit="1" customWidth="1"/>
    <col min="3078" max="3078" width="23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3.77734375" bestFit="1" customWidth="1"/>
    <col min="3334" max="3334" width="23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3.77734375" bestFit="1" customWidth="1"/>
    <col min="3590" max="3590" width="23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3.77734375" bestFit="1" customWidth="1"/>
    <col min="3846" max="3846" width="23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3.77734375" bestFit="1" customWidth="1"/>
    <col min="4102" max="4102" width="23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3.77734375" bestFit="1" customWidth="1"/>
    <col min="4358" max="4358" width="23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3.77734375" bestFit="1" customWidth="1"/>
    <col min="4614" max="4614" width="23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3.77734375" bestFit="1" customWidth="1"/>
    <col min="4870" max="4870" width="23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3.77734375" bestFit="1" customWidth="1"/>
    <col min="5126" max="5126" width="23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3.77734375" bestFit="1" customWidth="1"/>
    <col min="5382" max="5382" width="23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3.77734375" bestFit="1" customWidth="1"/>
    <col min="5638" max="5638" width="23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3.77734375" bestFit="1" customWidth="1"/>
    <col min="5894" max="5894" width="23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3.77734375" bestFit="1" customWidth="1"/>
    <col min="6150" max="6150" width="23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3.77734375" bestFit="1" customWidth="1"/>
    <col min="6406" max="6406" width="23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3.77734375" bestFit="1" customWidth="1"/>
    <col min="6662" max="6662" width="23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3.77734375" bestFit="1" customWidth="1"/>
    <col min="6918" max="6918" width="23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3.77734375" bestFit="1" customWidth="1"/>
    <col min="7174" max="7174" width="23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3.77734375" bestFit="1" customWidth="1"/>
    <col min="7430" max="7430" width="23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3.77734375" bestFit="1" customWidth="1"/>
    <col min="7686" max="7686" width="23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3.77734375" bestFit="1" customWidth="1"/>
    <col min="7942" max="7942" width="23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3.77734375" bestFit="1" customWidth="1"/>
    <col min="8198" max="8198" width="23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3.77734375" bestFit="1" customWidth="1"/>
    <col min="8454" max="8454" width="23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3.77734375" bestFit="1" customWidth="1"/>
    <col min="8710" max="8710" width="23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3.77734375" bestFit="1" customWidth="1"/>
    <col min="8966" max="8966" width="23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3.77734375" bestFit="1" customWidth="1"/>
    <col min="9222" max="9222" width="23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3.77734375" bestFit="1" customWidth="1"/>
    <col min="9478" max="9478" width="23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3.77734375" bestFit="1" customWidth="1"/>
    <col min="9734" max="9734" width="23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3.77734375" bestFit="1" customWidth="1"/>
    <col min="9990" max="9990" width="23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3.77734375" bestFit="1" customWidth="1"/>
    <col min="10246" max="10246" width="23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3.77734375" bestFit="1" customWidth="1"/>
    <col min="10502" max="10502" width="23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3.77734375" bestFit="1" customWidth="1"/>
    <col min="10758" max="10758" width="23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3.77734375" bestFit="1" customWidth="1"/>
    <col min="11014" max="11014" width="23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3.77734375" bestFit="1" customWidth="1"/>
    <col min="11270" max="11270" width="23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3.77734375" bestFit="1" customWidth="1"/>
    <col min="11526" max="11526" width="23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3.77734375" bestFit="1" customWidth="1"/>
    <col min="11782" max="11782" width="23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3.77734375" bestFit="1" customWidth="1"/>
    <col min="12038" max="12038" width="23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3.77734375" bestFit="1" customWidth="1"/>
    <col min="12294" max="12294" width="23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3.77734375" bestFit="1" customWidth="1"/>
    <col min="12550" max="12550" width="23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3.77734375" bestFit="1" customWidth="1"/>
    <col min="12806" max="12806" width="23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3.77734375" bestFit="1" customWidth="1"/>
    <col min="13062" max="13062" width="23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3.77734375" bestFit="1" customWidth="1"/>
    <col min="13318" max="13318" width="23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3.77734375" bestFit="1" customWidth="1"/>
    <col min="13574" max="13574" width="23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3.77734375" bestFit="1" customWidth="1"/>
    <col min="13830" max="13830" width="23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3.77734375" bestFit="1" customWidth="1"/>
    <col min="14086" max="14086" width="23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3.77734375" bestFit="1" customWidth="1"/>
    <col min="14342" max="14342" width="23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3.77734375" bestFit="1" customWidth="1"/>
    <col min="14598" max="14598" width="23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3.77734375" bestFit="1" customWidth="1"/>
    <col min="14854" max="14854" width="23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3.77734375" bestFit="1" customWidth="1"/>
    <col min="15110" max="15110" width="23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3.77734375" bestFit="1" customWidth="1"/>
    <col min="15366" max="15366" width="23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3.77734375" bestFit="1" customWidth="1"/>
    <col min="15622" max="15622" width="23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3.77734375" bestFit="1" customWidth="1"/>
    <col min="15878" max="15878" width="23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3.77734375" bestFit="1" customWidth="1"/>
    <col min="16134" max="16134" width="23" customWidth="1"/>
    <col min="16135" max="16135" width="6.33203125" customWidth="1"/>
    <col min="16137" max="16137" width="15.5546875" customWidth="1"/>
    <col min="16138" max="16138" width="11.109375" customWidth="1"/>
  </cols>
  <sheetData>
    <row r="1" spans="1:10" ht="21">
      <c r="A1" s="197" t="s">
        <v>0</v>
      </c>
      <c r="B1" s="197"/>
      <c r="C1" s="197"/>
      <c r="D1" s="197"/>
      <c r="E1" s="197"/>
      <c r="F1" s="197"/>
      <c r="G1" s="197"/>
    </row>
    <row r="2" spans="1:10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</row>
    <row r="3" spans="1:10">
      <c r="A3" s="2">
        <v>1</v>
      </c>
      <c r="B3" s="186">
        <v>43242</v>
      </c>
      <c r="C3" s="2">
        <v>2</v>
      </c>
      <c r="D3" s="1">
        <v>2</v>
      </c>
      <c r="E3" s="3" t="s">
        <v>6</v>
      </c>
      <c r="F3" t="s">
        <v>7</v>
      </c>
    </row>
    <row r="4" spans="1:10">
      <c r="A4" s="2">
        <v>2</v>
      </c>
      <c r="B4" s="187">
        <v>43243</v>
      </c>
      <c r="C4" s="188">
        <v>1</v>
      </c>
      <c r="D4" s="189">
        <v>1</v>
      </c>
      <c r="E4" t="s">
        <v>8</v>
      </c>
      <c r="F4" t="s">
        <v>9</v>
      </c>
    </row>
    <row r="5" spans="1:10">
      <c r="A5" s="2">
        <v>3</v>
      </c>
      <c r="B5" s="187">
        <v>43244</v>
      </c>
      <c r="C5" s="188">
        <v>1</v>
      </c>
      <c r="D5" s="189">
        <v>1</v>
      </c>
      <c r="E5" t="s">
        <v>10</v>
      </c>
      <c r="F5" t="s">
        <v>11</v>
      </c>
      <c r="G5" s="5"/>
      <c r="H5" s="5"/>
    </row>
    <row r="6" spans="1:10">
      <c r="A6" s="2">
        <v>4</v>
      </c>
      <c r="B6" s="187">
        <v>43244</v>
      </c>
      <c r="C6" s="188">
        <v>1</v>
      </c>
      <c r="D6" s="189">
        <v>1</v>
      </c>
      <c r="E6" t="s">
        <v>12</v>
      </c>
      <c r="F6" t="s">
        <v>13</v>
      </c>
    </row>
    <row r="7" spans="1:10" s="190" customFormat="1">
      <c r="A7" s="2">
        <v>5</v>
      </c>
      <c r="B7" s="187">
        <v>43244</v>
      </c>
      <c r="C7" s="188">
        <v>1</v>
      </c>
      <c r="D7" s="189">
        <v>1</v>
      </c>
      <c r="E7" t="s">
        <v>14</v>
      </c>
      <c r="F7" t="s">
        <v>15</v>
      </c>
      <c r="G7"/>
      <c r="I7"/>
      <c r="J7"/>
    </row>
    <row r="8" spans="1:10" ht="15" customHeight="1">
      <c r="A8" s="2">
        <v>6</v>
      </c>
      <c r="B8" s="187">
        <v>43244</v>
      </c>
      <c r="C8" s="188">
        <v>1</v>
      </c>
      <c r="D8" s="189">
        <v>1</v>
      </c>
      <c r="E8" t="s">
        <v>16</v>
      </c>
      <c r="F8" t="s">
        <v>17</v>
      </c>
    </row>
    <row r="9" spans="1:10">
      <c r="A9" s="2">
        <v>7</v>
      </c>
      <c r="B9" s="187">
        <v>43245</v>
      </c>
      <c r="C9" s="188">
        <v>1</v>
      </c>
      <c r="D9" s="189">
        <v>1</v>
      </c>
      <c r="E9" t="s">
        <v>18</v>
      </c>
      <c r="F9" t="s">
        <v>19</v>
      </c>
    </row>
    <row r="10" spans="1:10">
      <c r="A10" s="2">
        <v>8</v>
      </c>
      <c r="B10" s="187">
        <v>43245</v>
      </c>
      <c r="C10" s="188">
        <v>1</v>
      </c>
      <c r="D10" s="189">
        <v>1</v>
      </c>
      <c r="E10" t="s">
        <v>20</v>
      </c>
      <c r="F10" t="s">
        <v>21</v>
      </c>
    </row>
    <row r="11" spans="1:10">
      <c r="A11" s="2">
        <v>9</v>
      </c>
      <c r="B11" s="187">
        <v>43245</v>
      </c>
      <c r="C11" s="188">
        <v>1</v>
      </c>
      <c r="D11" s="189">
        <v>1</v>
      </c>
      <c r="E11" t="s">
        <v>22</v>
      </c>
      <c r="F11" t="s">
        <v>23</v>
      </c>
      <c r="G11" s="190"/>
    </row>
    <row r="12" spans="1:10">
      <c r="A12" s="2">
        <v>10</v>
      </c>
      <c r="B12" s="187">
        <v>43258</v>
      </c>
      <c r="C12" s="188">
        <v>1</v>
      </c>
      <c r="D12" s="189">
        <v>1</v>
      </c>
      <c r="E12" s="3" t="s">
        <v>6</v>
      </c>
      <c r="F12" t="s">
        <v>7</v>
      </c>
      <c r="G12" s="190" t="s">
        <v>230</v>
      </c>
    </row>
    <row r="13" spans="1:10">
      <c r="A13" s="2">
        <v>11</v>
      </c>
      <c r="B13" s="187">
        <v>43258</v>
      </c>
      <c r="C13" s="188">
        <v>1</v>
      </c>
      <c r="D13" s="189">
        <v>1</v>
      </c>
      <c r="E13" t="s">
        <v>231</v>
      </c>
      <c r="G13" s="190" t="s">
        <v>230</v>
      </c>
    </row>
    <row r="14" spans="1:10" ht="13.5" customHeight="1">
      <c r="A14" s="191"/>
      <c r="B14" s="191"/>
      <c r="C14" s="192">
        <f>SUM(C3:C13)</f>
        <v>12</v>
      </c>
      <c r="D14" s="193">
        <f>SUM(D3:D13)</f>
        <v>12</v>
      </c>
      <c r="E14" s="191"/>
    </row>
    <row r="15" spans="1:10" ht="13.2" customHeight="1"/>
    <row r="16" spans="1:10">
      <c r="A16" s="6"/>
      <c r="B16" s="194"/>
      <c r="C16" s="6"/>
      <c r="D16" s="195"/>
      <c r="E16" s="196"/>
      <c r="F16" s="6"/>
    </row>
    <row r="17" spans="1:6">
      <c r="A17" s="6"/>
      <c r="B17" s="6"/>
      <c r="C17" s="6"/>
      <c r="D17" s="6"/>
      <c r="E17" s="196"/>
      <c r="F17" s="6"/>
    </row>
    <row r="18" spans="1:6">
      <c r="A18" s="6"/>
      <c r="B18" s="6" t="s">
        <v>24</v>
      </c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 ht="13.2" customHeight="1">
      <c r="A20" s="7"/>
      <c r="B20" s="6"/>
      <c r="C20" s="6"/>
      <c r="D20" s="6"/>
      <c r="E20" s="8" t="s">
        <v>25</v>
      </c>
      <c r="F20" s="6"/>
    </row>
    <row r="21" spans="1:6">
      <c r="A21" s="6"/>
      <c r="B21" s="6"/>
      <c r="C21" s="6"/>
      <c r="D21" s="6"/>
      <c r="E21" s="8" t="s">
        <v>26</v>
      </c>
      <c r="F21" s="6"/>
    </row>
    <row r="22" spans="1:6">
      <c r="A22" s="9"/>
      <c r="B22" s="6"/>
      <c r="C22" s="6"/>
      <c r="D22" s="6"/>
      <c r="E22" s="8" t="s">
        <v>27</v>
      </c>
      <c r="F22" s="6"/>
    </row>
    <row r="23" spans="1:6">
      <c r="A23" s="9"/>
      <c r="B23" s="6"/>
      <c r="C23" s="6"/>
      <c r="D23" s="6"/>
      <c r="E23" s="8" t="s">
        <v>28</v>
      </c>
      <c r="F23" s="6"/>
    </row>
    <row r="24" spans="1:6">
      <c r="F24" s="6"/>
    </row>
    <row r="25" spans="1:6">
      <c r="F25" s="6"/>
    </row>
  </sheetData>
  <mergeCells count="1">
    <mergeCell ref="A1:G1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Z65"/>
  <sheetViews>
    <sheetView showGridLines="0" zoomScaleNormal="100" workbookViewId="0">
      <selection activeCell="L19" sqref="L19"/>
    </sheetView>
  </sheetViews>
  <sheetFormatPr defaultRowHeight="14.4"/>
  <cols>
    <col min="1" max="1" width="4" customWidth="1"/>
    <col min="2" max="2" width="35.3320312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customWidth="1"/>
    <col min="19" max="19" width="8.44140625" customWidth="1"/>
    <col min="20" max="28" width="2.6640625" customWidth="1"/>
    <col min="29" max="29" width="3" customWidth="1"/>
    <col min="30" max="40" width="2.6640625" customWidth="1"/>
    <col min="41" max="41" width="3" customWidth="1"/>
    <col min="42" max="52" width="2.6640625" customWidth="1"/>
    <col min="53" max="53" width="3" customWidth="1"/>
    <col min="54" max="54" width="2.6640625" customWidth="1"/>
    <col min="55" max="256" width="8.44140625" customWidth="1"/>
    <col min="257" max="257" width="4" customWidth="1"/>
    <col min="258" max="258" width="35.33203125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customWidth="1"/>
    <col min="275" max="512" width="8.44140625" customWidth="1"/>
    <col min="513" max="513" width="4" customWidth="1"/>
    <col min="514" max="514" width="35.33203125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customWidth="1"/>
    <col min="531" max="768" width="8.44140625" customWidth="1"/>
    <col min="769" max="769" width="4" customWidth="1"/>
    <col min="770" max="770" width="35.33203125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customWidth="1"/>
    <col min="787" max="1025" width="8.44140625" customWidth="1"/>
  </cols>
  <sheetData>
    <row r="2" spans="1:26">
      <c r="A2" s="243" t="str">
        <f>'Nasazení do skupin'!B2</f>
        <v>11. GALA MČR mladších žáků trojice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6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26" ht="32.25" customHeight="1">
      <c r="A4" s="244" t="s">
        <v>106</v>
      </c>
      <c r="B4" s="244"/>
      <c r="C4" s="245" t="str">
        <f>'Nasazení do skupin'!B3</f>
        <v>Útěchov 10.6.2018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26">
      <c r="A5" s="244"/>
      <c r="B5" s="244"/>
      <c r="C5" s="287">
        <v>1</v>
      </c>
      <c r="D5" s="287"/>
      <c r="E5" s="287"/>
      <c r="F5" s="243">
        <v>2</v>
      </c>
      <c r="G5" s="243"/>
      <c r="H5" s="243"/>
      <c r="I5" s="243">
        <v>3</v>
      </c>
      <c r="J5" s="243"/>
      <c r="K5" s="243"/>
      <c r="L5" s="243"/>
      <c r="M5" s="243"/>
      <c r="N5" s="243"/>
      <c r="O5" s="247" t="s">
        <v>107</v>
      </c>
      <c r="P5" s="247"/>
      <c r="Q5" s="247"/>
      <c r="R5" s="51" t="s">
        <v>108</v>
      </c>
    </row>
    <row r="6" spans="1:26">
      <c r="A6" s="244"/>
      <c r="B6" s="244"/>
      <c r="C6" s="287"/>
      <c r="D6" s="287"/>
      <c r="E6" s="287"/>
      <c r="F6" s="243"/>
      <c r="G6" s="243"/>
      <c r="H6" s="243"/>
      <c r="I6" s="243"/>
      <c r="J6" s="243"/>
      <c r="K6" s="243"/>
      <c r="L6" s="243"/>
      <c r="M6" s="243"/>
      <c r="N6" s="243"/>
      <c r="O6" s="248" t="s">
        <v>109</v>
      </c>
      <c r="P6" s="248"/>
      <c r="Q6" s="248"/>
      <c r="R6" s="52" t="s">
        <v>110</v>
      </c>
    </row>
    <row r="7" spans="1:26" ht="15" customHeight="1">
      <c r="A7" s="216">
        <v>1</v>
      </c>
      <c r="B7" s="217" t="str">
        <f>'Nasazení do skupin'!B14</f>
        <v>TJ Avia Čakovice</v>
      </c>
      <c r="C7" s="237"/>
      <c r="D7" s="237"/>
      <c r="E7" s="237"/>
      <c r="F7" s="233"/>
      <c r="G7" s="233"/>
      <c r="H7" s="234"/>
      <c r="I7" s="232"/>
      <c r="J7" s="233"/>
      <c r="K7" s="234"/>
      <c r="L7" s="218"/>
      <c r="M7" s="207"/>
      <c r="N7" s="208"/>
      <c r="O7" s="220"/>
      <c r="P7" s="221"/>
      <c r="Q7" s="222"/>
      <c r="R7" s="223"/>
      <c r="Y7" s="53"/>
    </row>
    <row r="8" spans="1:26" ht="15.75" customHeight="1">
      <c r="A8" s="216"/>
      <c r="B8" s="217"/>
      <c r="C8" s="237"/>
      <c r="D8" s="237"/>
      <c r="E8" s="237"/>
      <c r="F8" s="233"/>
      <c r="G8" s="233"/>
      <c r="H8" s="234"/>
      <c r="I8" s="232"/>
      <c r="J8" s="233"/>
      <c r="K8" s="234"/>
      <c r="L8" s="218"/>
      <c r="M8" s="207"/>
      <c r="N8" s="208"/>
      <c r="O8" s="220"/>
      <c r="P8" s="221"/>
      <c r="Q8" s="222"/>
      <c r="R8" s="223"/>
    </row>
    <row r="9" spans="1:26" ht="15" customHeight="1">
      <c r="A9" s="216"/>
      <c r="B9" s="217"/>
      <c r="C9" s="237"/>
      <c r="D9" s="237"/>
      <c r="E9" s="237"/>
      <c r="F9" s="238"/>
      <c r="G9" s="238"/>
      <c r="H9" s="239"/>
      <c r="I9" s="224"/>
      <c r="J9" s="225"/>
      <c r="K9" s="226"/>
      <c r="L9" s="210"/>
      <c r="M9" s="211"/>
      <c r="N9" s="212"/>
      <c r="O9" s="229"/>
      <c r="P9" s="230"/>
      <c r="Q9" s="231"/>
      <c r="R9" s="215"/>
      <c r="X9" s="53"/>
      <c r="Y9" s="53"/>
      <c r="Z9" s="53"/>
    </row>
    <row r="10" spans="1:26" ht="15.75" customHeight="1">
      <c r="A10" s="216"/>
      <c r="B10" s="217"/>
      <c r="C10" s="237"/>
      <c r="D10" s="237"/>
      <c r="E10" s="237"/>
      <c r="F10" s="238"/>
      <c r="G10" s="238"/>
      <c r="H10" s="239"/>
      <c r="I10" s="224"/>
      <c r="J10" s="225"/>
      <c r="K10" s="226"/>
      <c r="L10" s="210"/>
      <c r="M10" s="211"/>
      <c r="N10" s="212"/>
      <c r="O10" s="229"/>
      <c r="P10" s="230"/>
      <c r="Q10" s="231"/>
      <c r="R10" s="215"/>
      <c r="X10" s="53"/>
      <c r="Y10" s="53"/>
      <c r="Z10" s="53"/>
    </row>
    <row r="11" spans="1:26" ht="15" customHeight="1">
      <c r="A11" s="216">
        <v>2</v>
      </c>
      <c r="B11" s="217" t="str">
        <f>'Nasazení do skupin'!B15</f>
        <v>UNITOP SKP Žďár nad Sázavou - oddíl nohejbalu</v>
      </c>
      <c r="C11" s="235"/>
      <c r="D11" s="236"/>
      <c r="E11" s="236"/>
      <c r="F11" s="240" t="s">
        <v>111</v>
      </c>
      <c r="G11" s="240"/>
      <c r="H11" s="240"/>
      <c r="I11" s="233"/>
      <c r="J11" s="233"/>
      <c r="K11" s="234"/>
      <c r="L11" s="218"/>
      <c r="M11" s="207"/>
      <c r="N11" s="208"/>
      <c r="O11" s="220"/>
      <c r="P11" s="221"/>
      <c r="Q11" s="222"/>
      <c r="R11" s="223"/>
    </row>
    <row r="12" spans="1:26" ht="15.75" customHeight="1">
      <c r="A12" s="216"/>
      <c r="B12" s="217"/>
      <c r="C12" s="235"/>
      <c r="D12" s="236"/>
      <c r="E12" s="236"/>
      <c r="F12" s="240"/>
      <c r="G12" s="240"/>
      <c r="H12" s="240"/>
      <c r="I12" s="233"/>
      <c r="J12" s="233"/>
      <c r="K12" s="234"/>
      <c r="L12" s="218"/>
      <c r="M12" s="207"/>
      <c r="N12" s="208"/>
      <c r="O12" s="220"/>
      <c r="P12" s="221"/>
      <c r="Q12" s="222"/>
      <c r="R12" s="223"/>
    </row>
    <row r="13" spans="1:26" ht="15" customHeight="1">
      <c r="A13" s="216"/>
      <c r="B13" s="217"/>
      <c r="C13" s="224"/>
      <c r="D13" s="225"/>
      <c r="E13" s="225"/>
      <c r="F13" s="240"/>
      <c r="G13" s="240"/>
      <c r="H13" s="240"/>
      <c r="I13" s="238"/>
      <c r="J13" s="238"/>
      <c r="K13" s="239"/>
      <c r="L13" s="210"/>
      <c r="M13" s="211"/>
      <c r="N13" s="212"/>
      <c r="O13" s="229"/>
      <c r="P13" s="230"/>
      <c r="Q13" s="231"/>
      <c r="R13" s="215"/>
    </row>
    <row r="14" spans="1:26" ht="15.75" customHeight="1">
      <c r="A14" s="216"/>
      <c r="B14" s="217"/>
      <c r="C14" s="224"/>
      <c r="D14" s="225"/>
      <c r="E14" s="225"/>
      <c r="F14" s="240"/>
      <c r="G14" s="240"/>
      <c r="H14" s="240"/>
      <c r="I14" s="238"/>
      <c r="J14" s="238"/>
      <c r="K14" s="239"/>
      <c r="L14" s="210"/>
      <c r="M14" s="211"/>
      <c r="N14" s="212"/>
      <c r="O14" s="229"/>
      <c r="P14" s="230"/>
      <c r="Q14" s="231"/>
      <c r="R14" s="215"/>
    </row>
    <row r="15" spans="1:26" ht="15" customHeight="1">
      <c r="A15" s="216">
        <v>3</v>
      </c>
      <c r="B15" s="217" t="str">
        <f>'Nasazení do skupin'!B16</f>
        <v>Městský nohejbalový klub Modřice, z.s. "C"</v>
      </c>
      <c r="C15" s="232"/>
      <c r="D15" s="233"/>
      <c r="E15" s="234"/>
      <c r="F15" s="235"/>
      <c r="G15" s="236"/>
      <c r="H15" s="236"/>
      <c r="I15" s="281"/>
      <c r="J15" s="281"/>
      <c r="K15" s="281"/>
      <c r="L15" s="207"/>
      <c r="M15" s="207"/>
      <c r="N15" s="208"/>
      <c r="O15" s="220"/>
      <c r="P15" s="221"/>
      <c r="Q15" s="222"/>
      <c r="R15" s="223"/>
    </row>
    <row r="16" spans="1:26" ht="15.75" customHeight="1">
      <c r="A16" s="216"/>
      <c r="B16" s="217"/>
      <c r="C16" s="232"/>
      <c r="D16" s="233"/>
      <c r="E16" s="234"/>
      <c r="F16" s="235"/>
      <c r="G16" s="236"/>
      <c r="H16" s="236"/>
      <c r="I16" s="281"/>
      <c r="J16" s="281"/>
      <c r="K16" s="281"/>
      <c r="L16" s="207"/>
      <c r="M16" s="207"/>
      <c r="N16" s="208"/>
      <c r="O16" s="220"/>
      <c r="P16" s="221"/>
      <c r="Q16" s="222"/>
      <c r="R16" s="223"/>
    </row>
    <row r="17" spans="1:18" ht="15" customHeight="1">
      <c r="A17" s="216"/>
      <c r="B17" s="217"/>
      <c r="C17" s="224"/>
      <c r="D17" s="225"/>
      <c r="E17" s="226"/>
      <c r="F17" s="224"/>
      <c r="G17" s="225"/>
      <c r="H17" s="225"/>
      <c r="I17" s="281"/>
      <c r="J17" s="281"/>
      <c r="K17" s="281"/>
      <c r="L17" s="227"/>
      <c r="M17" s="227"/>
      <c r="N17" s="228"/>
      <c r="O17" s="229"/>
      <c r="P17" s="230"/>
      <c r="Q17" s="231"/>
      <c r="R17" s="215"/>
    </row>
    <row r="18" spans="1:18" ht="15.75" customHeight="1">
      <c r="A18" s="216"/>
      <c r="B18" s="217"/>
      <c r="C18" s="224"/>
      <c r="D18" s="225"/>
      <c r="E18" s="226"/>
      <c r="F18" s="224"/>
      <c r="G18" s="225"/>
      <c r="H18" s="225"/>
      <c r="I18" s="281"/>
      <c r="J18" s="281"/>
      <c r="K18" s="281"/>
      <c r="L18" s="227"/>
      <c r="M18" s="227"/>
      <c r="N18" s="228"/>
      <c r="O18" s="229"/>
      <c r="P18" s="230"/>
      <c r="Q18" s="231"/>
      <c r="R18" s="215"/>
    </row>
    <row r="19" spans="1:18" ht="15" customHeight="1">
      <c r="A19" s="216"/>
      <c r="B19" s="217"/>
      <c r="C19" s="218"/>
      <c r="D19" s="207"/>
      <c r="E19" s="208"/>
      <c r="F19" s="218"/>
      <c r="G19" s="207"/>
      <c r="H19" s="208"/>
      <c r="I19" s="219"/>
      <c r="J19" s="205"/>
      <c r="K19" s="205"/>
      <c r="L19" s="206">
        <v>2018</v>
      </c>
      <c r="M19" s="206"/>
      <c r="N19" s="206"/>
      <c r="O19" s="207"/>
      <c r="P19" s="207"/>
      <c r="Q19" s="208"/>
      <c r="R19" s="209"/>
    </row>
    <row r="20" spans="1:18" ht="15.75" customHeight="1">
      <c r="A20" s="216"/>
      <c r="B20" s="217"/>
      <c r="C20" s="218"/>
      <c r="D20" s="207"/>
      <c r="E20" s="208"/>
      <c r="F20" s="218"/>
      <c r="G20" s="207"/>
      <c r="H20" s="208"/>
      <c r="I20" s="219"/>
      <c r="J20" s="205"/>
      <c r="K20" s="205"/>
      <c r="L20" s="206"/>
      <c r="M20" s="206"/>
      <c r="N20" s="206"/>
      <c r="O20" s="207"/>
      <c r="P20" s="207"/>
      <c r="Q20" s="208"/>
      <c r="R20" s="209"/>
    </row>
    <row r="21" spans="1:18" ht="15" customHeight="1">
      <c r="A21" s="216"/>
      <c r="B21" s="217"/>
      <c r="C21" s="210"/>
      <c r="D21" s="211"/>
      <c r="E21" s="212"/>
      <c r="F21" s="210"/>
      <c r="G21" s="211"/>
      <c r="H21" s="212"/>
      <c r="I21" s="210"/>
      <c r="J21" s="211"/>
      <c r="K21" s="211"/>
      <c r="L21" s="206"/>
      <c r="M21" s="206"/>
      <c r="N21" s="206"/>
      <c r="O21" s="213"/>
      <c r="P21" s="211"/>
      <c r="Q21" s="214"/>
      <c r="R21" s="215"/>
    </row>
    <row r="22" spans="1:18" ht="15.75" customHeight="1">
      <c r="A22" s="216"/>
      <c r="B22" s="217"/>
      <c r="C22" s="210"/>
      <c r="D22" s="211"/>
      <c r="E22" s="212"/>
      <c r="F22" s="210"/>
      <c r="G22" s="211"/>
      <c r="H22" s="212"/>
      <c r="I22" s="210"/>
      <c r="J22" s="211"/>
      <c r="K22" s="211"/>
      <c r="L22" s="206"/>
      <c r="M22" s="206"/>
      <c r="N22" s="206"/>
      <c r="O22" s="213"/>
      <c r="P22" s="211"/>
      <c r="Q22" s="214"/>
      <c r="R22" s="215"/>
    </row>
    <row r="24" spans="1:18" ht="24.9" customHeight="1"/>
    <row r="25" spans="1:18" ht="15" customHeight="1"/>
    <row r="26" spans="1:18" ht="15" customHeight="1"/>
    <row r="27" spans="1:18" ht="15" customHeight="1"/>
    <row r="28" spans="1:18" ht="15" customHeight="1"/>
    <row r="29" spans="1:18" ht="13.2" customHeight="1"/>
    <row r="30" spans="1:18" ht="13.2" customHeight="1"/>
    <row r="31" spans="1:18" ht="15" customHeight="1"/>
    <row r="32" spans="1:18" ht="21.75" customHeight="1"/>
    <row r="33" ht="15" customHeight="1"/>
    <row r="34" ht="15" customHeight="1"/>
    <row r="35" ht="15" customHeight="1"/>
    <row r="36" ht="15" customHeight="1"/>
    <row r="47" ht="15" customHeight="1"/>
    <row r="65" ht="15" customHeight="1"/>
  </sheetData>
  <mergeCells count="12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</mergeCells>
  <pageMargins left="0.31527777777777799" right="0.11805555555555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S59"/>
  <sheetViews>
    <sheetView showGridLines="0" topLeftCell="A4" zoomScaleNormal="100" workbookViewId="0">
      <selection activeCell="Q30" sqref="Q30"/>
    </sheetView>
  </sheetViews>
  <sheetFormatPr defaultRowHeight="14.4"/>
  <cols>
    <col min="1" max="1" width="4" customWidth="1"/>
    <col min="2" max="2" width="35.3320312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customWidth="1"/>
    <col min="19" max="220" width="8.44140625" customWidth="1"/>
    <col min="221" max="221" width="4" customWidth="1"/>
    <col min="222" max="222" width="35.33203125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customWidth="1"/>
    <col min="239" max="476" width="8.44140625" customWidth="1"/>
    <col min="477" max="477" width="4" customWidth="1"/>
    <col min="478" max="478" width="35.33203125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customWidth="1"/>
    <col min="495" max="732" width="8.44140625" customWidth="1"/>
    <col min="733" max="733" width="4" customWidth="1"/>
    <col min="734" max="734" width="35.33203125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customWidth="1"/>
    <col min="751" max="988" width="8.44140625" customWidth="1"/>
    <col min="989" max="989" width="4" customWidth="1"/>
    <col min="990" max="990" width="35.33203125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customWidth="1"/>
    <col min="1007" max="1025" width="8.44140625" customWidth="1"/>
  </cols>
  <sheetData>
    <row r="2" spans="1:18">
      <c r="A2" s="243" t="str">
        <f>'Nasazení do skupin'!B2</f>
        <v>11. GALA MČR mladších žáků trojice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32.25" customHeight="1">
      <c r="A4" s="244" t="s">
        <v>106</v>
      </c>
      <c r="B4" s="244"/>
      <c r="C4" s="206" t="str">
        <f>'Nasazení do skupin'!B3</f>
        <v>Útěchov 10.6.2018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>
      <c r="A5" s="244"/>
      <c r="B5" s="244"/>
      <c r="C5" s="287">
        <v>1</v>
      </c>
      <c r="D5" s="287"/>
      <c r="E5" s="287"/>
      <c r="F5" s="243">
        <v>2</v>
      </c>
      <c r="G5" s="243"/>
      <c r="H5" s="243"/>
      <c r="I5" s="243">
        <v>3</v>
      </c>
      <c r="J5" s="243"/>
      <c r="K5" s="243"/>
      <c r="L5" s="243"/>
      <c r="M5" s="243"/>
      <c r="N5" s="243"/>
      <c r="O5" s="247" t="s">
        <v>107</v>
      </c>
      <c r="P5" s="247"/>
      <c r="Q5" s="247"/>
      <c r="R5" s="71" t="s">
        <v>108</v>
      </c>
    </row>
    <row r="6" spans="1:18">
      <c r="A6" s="244"/>
      <c r="B6" s="244"/>
      <c r="C6" s="287"/>
      <c r="D6" s="287"/>
      <c r="E6" s="287"/>
      <c r="F6" s="243"/>
      <c r="G6" s="243"/>
      <c r="H6" s="243"/>
      <c r="I6" s="243"/>
      <c r="J6" s="243"/>
      <c r="K6" s="243"/>
      <c r="L6" s="243"/>
      <c r="M6" s="243"/>
      <c r="N6" s="243"/>
      <c r="O6" s="248" t="s">
        <v>109</v>
      </c>
      <c r="P6" s="248"/>
      <c r="Q6" s="248"/>
      <c r="R6" s="54" t="s">
        <v>110</v>
      </c>
    </row>
    <row r="7" spans="1:18" ht="15" customHeight="1">
      <c r="A7" s="261">
        <v>1</v>
      </c>
      <c r="B7" s="217" t="str">
        <f>'Nasazení do skupin'!B14</f>
        <v>TJ Avia Čakovice</v>
      </c>
      <c r="C7" s="237"/>
      <c r="D7" s="237"/>
      <c r="E7" s="237"/>
      <c r="F7" s="279">
        <v>2</v>
      </c>
      <c r="G7" s="279" t="s">
        <v>112</v>
      </c>
      <c r="H7" s="280">
        <f>Q29</f>
        <v>0</v>
      </c>
      <c r="I7" s="278">
        <v>2</v>
      </c>
      <c r="J7" s="279" t="s">
        <v>112</v>
      </c>
      <c r="K7" s="280">
        <f>Q25</f>
        <v>0</v>
      </c>
      <c r="L7" s="262"/>
      <c r="M7" s="263"/>
      <c r="N7" s="264"/>
      <c r="O7" s="266">
        <f>F7+I7+L7</f>
        <v>4</v>
      </c>
      <c r="P7" s="267" t="s">
        <v>112</v>
      </c>
      <c r="Q7" s="268">
        <f>H7+K7+N7</f>
        <v>0</v>
      </c>
      <c r="R7" s="269">
        <v>4</v>
      </c>
    </row>
    <row r="8" spans="1:18" ht="15.75" customHeight="1">
      <c r="A8" s="261"/>
      <c r="B8" s="217"/>
      <c r="C8" s="237"/>
      <c r="D8" s="237"/>
      <c r="E8" s="237"/>
      <c r="F8" s="279"/>
      <c r="G8" s="279"/>
      <c r="H8" s="280"/>
      <c r="I8" s="278"/>
      <c r="J8" s="279"/>
      <c r="K8" s="280"/>
      <c r="L8" s="262"/>
      <c r="M8" s="263"/>
      <c r="N8" s="264"/>
      <c r="O8" s="266"/>
      <c r="P8" s="267"/>
      <c r="Q8" s="268"/>
      <c r="R8" s="269"/>
    </row>
    <row r="9" spans="1:18" ht="15" customHeight="1">
      <c r="A9" s="261"/>
      <c r="B9" s="217"/>
      <c r="C9" s="237"/>
      <c r="D9" s="237"/>
      <c r="E9" s="237"/>
      <c r="F9" s="282">
        <v>20</v>
      </c>
      <c r="G9" s="282" t="s">
        <v>112</v>
      </c>
      <c r="H9" s="283">
        <v>10</v>
      </c>
      <c r="I9" s="270">
        <v>20</v>
      </c>
      <c r="J9" s="271" t="s">
        <v>112</v>
      </c>
      <c r="K9" s="286">
        <v>7</v>
      </c>
      <c r="L9" s="256"/>
      <c r="M9" s="257"/>
      <c r="N9" s="258"/>
      <c r="O9" s="274">
        <f>F9+I9+L9</f>
        <v>40</v>
      </c>
      <c r="P9" s="275" t="s">
        <v>112</v>
      </c>
      <c r="Q9" s="276">
        <f>H9+K9+N9</f>
        <v>17</v>
      </c>
      <c r="R9" s="277" t="s">
        <v>113</v>
      </c>
    </row>
    <row r="10" spans="1:18" ht="15.75" customHeight="1">
      <c r="A10" s="261"/>
      <c r="B10" s="217"/>
      <c r="C10" s="237"/>
      <c r="D10" s="237"/>
      <c r="E10" s="237"/>
      <c r="F10" s="282"/>
      <c r="G10" s="282"/>
      <c r="H10" s="283"/>
      <c r="I10" s="270"/>
      <c r="J10" s="271"/>
      <c r="K10" s="286"/>
      <c r="L10" s="256"/>
      <c r="M10" s="257"/>
      <c r="N10" s="258"/>
      <c r="O10" s="274"/>
      <c r="P10" s="275"/>
      <c r="Q10" s="276"/>
      <c r="R10" s="277"/>
    </row>
    <row r="11" spans="1:18" ht="15" customHeight="1">
      <c r="A11" s="261">
        <v>2</v>
      </c>
      <c r="B11" s="217" t="str">
        <f>'Nasazení do skupin'!B15</f>
        <v>UNITOP SKP Žďár nad Sázavou - oddíl nohejbalu</v>
      </c>
      <c r="C11" s="284">
        <f>H7</f>
        <v>0</v>
      </c>
      <c r="D11" s="285" t="s">
        <v>112</v>
      </c>
      <c r="E11" s="285">
        <f>F7</f>
        <v>2</v>
      </c>
      <c r="F11" s="240" t="s">
        <v>111</v>
      </c>
      <c r="G11" s="240"/>
      <c r="H11" s="240"/>
      <c r="I11" s="279">
        <v>2</v>
      </c>
      <c r="J11" s="279" t="s">
        <v>112</v>
      </c>
      <c r="K11" s="280">
        <f>Q27</f>
        <v>0</v>
      </c>
      <c r="L11" s="262"/>
      <c r="M11" s="263"/>
      <c r="N11" s="264"/>
      <c r="O11" s="266">
        <f>C11+I11+L11</f>
        <v>2</v>
      </c>
      <c r="P11" s="267" t="s">
        <v>112</v>
      </c>
      <c r="Q11" s="268">
        <f>E11+K11+N11</f>
        <v>2</v>
      </c>
      <c r="R11" s="269">
        <v>2</v>
      </c>
    </row>
    <row r="12" spans="1:18" ht="15.75" customHeight="1">
      <c r="A12" s="261"/>
      <c r="B12" s="217"/>
      <c r="C12" s="284"/>
      <c r="D12" s="285"/>
      <c r="E12" s="285"/>
      <c r="F12" s="240"/>
      <c r="G12" s="240"/>
      <c r="H12" s="240"/>
      <c r="I12" s="279"/>
      <c r="J12" s="279"/>
      <c r="K12" s="280"/>
      <c r="L12" s="262"/>
      <c r="M12" s="263"/>
      <c r="N12" s="264"/>
      <c r="O12" s="266"/>
      <c r="P12" s="267"/>
      <c r="Q12" s="268"/>
      <c r="R12" s="269"/>
    </row>
    <row r="13" spans="1:18" ht="15" customHeight="1">
      <c r="A13" s="261"/>
      <c r="B13" s="217"/>
      <c r="C13" s="270">
        <f>H9</f>
        <v>10</v>
      </c>
      <c r="D13" s="271" t="s">
        <v>112</v>
      </c>
      <c r="E13" s="271">
        <f>F9</f>
        <v>20</v>
      </c>
      <c r="F13" s="240"/>
      <c r="G13" s="240"/>
      <c r="H13" s="240"/>
      <c r="I13" s="282">
        <v>20</v>
      </c>
      <c r="J13" s="282" t="s">
        <v>112</v>
      </c>
      <c r="K13" s="283">
        <v>10</v>
      </c>
      <c r="L13" s="256"/>
      <c r="M13" s="257"/>
      <c r="N13" s="258"/>
      <c r="O13" s="274">
        <f>C13+I13+L13</f>
        <v>30</v>
      </c>
      <c r="P13" s="275" t="s">
        <v>112</v>
      </c>
      <c r="Q13" s="276">
        <f>E13+K13+N13</f>
        <v>30</v>
      </c>
      <c r="R13" s="277" t="s">
        <v>115</v>
      </c>
    </row>
    <row r="14" spans="1:18" ht="15.75" customHeight="1">
      <c r="A14" s="261"/>
      <c r="B14" s="217"/>
      <c r="C14" s="270"/>
      <c r="D14" s="271"/>
      <c r="E14" s="271"/>
      <c r="F14" s="240"/>
      <c r="G14" s="240"/>
      <c r="H14" s="240"/>
      <c r="I14" s="282"/>
      <c r="J14" s="282"/>
      <c r="K14" s="283"/>
      <c r="L14" s="256"/>
      <c r="M14" s="257"/>
      <c r="N14" s="258"/>
      <c r="O14" s="274"/>
      <c r="P14" s="275"/>
      <c r="Q14" s="276"/>
      <c r="R14" s="277"/>
    </row>
    <row r="15" spans="1:18" ht="15" customHeight="1">
      <c r="A15" s="261">
        <v>3</v>
      </c>
      <c r="B15" s="217" t="str">
        <f>'Nasazení do skupin'!B16</f>
        <v>Městský nohejbalový klub Modřice, z.s. "C"</v>
      </c>
      <c r="C15" s="278">
        <f>K7</f>
        <v>0</v>
      </c>
      <c r="D15" s="279" t="s">
        <v>112</v>
      </c>
      <c r="E15" s="280">
        <f>I7</f>
        <v>2</v>
      </c>
      <c r="F15" s="278">
        <f>K11</f>
        <v>0</v>
      </c>
      <c r="G15" s="279" t="s">
        <v>112</v>
      </c>
      <c r="H15" s="280">
        <f>I11</f>
        <v>2</v>
      </c>
      <c r="I15" s="281"/>
      <c r="J15" s="281"/>
      <c r="K15" s="281"/>
      <c r="L15" s="263"/>
      <c r="M15" s="263"/>
      <c r="N15" s="264"/>
      <c r="O15" s="266">
        <f>C15+F15+L15</f>
        <v>0</v>
      </c>
      <c r="P15" s="267" t="s">
        <v>112</v>
      </c>
      <c r="Q15" s="268">
        <f>E15+H15+N15</f>
        <v>4</v>
      </c>
      <c r="R15" s="269">
        <v>0</v>
      </c>
    </row>
    <row r="16" spans="1:18" ht="15.75" customHeight="1">
      <c r="A16" s="261"/>
      <c r="B16" s="217"/>
      <c r="C16" s="278"/>
      <c r="D16" s="279"/>
      <c r="E16" s="280"/>
      <c r="F16" s="278"/>
      <c r="G16" s="279"/>
      <c r="H16" s="280"/>
      <c r="I16" s="281"/>
      <c r="J16" s="281"/>
      <c r="K16" s="281"/>
      <c r="L16" s="263"/>
      <c r="M16" s="263"/>
      <c r="N16" s="264"/>
      <c r="O16" s="266"/>
      <c r="P16" s="267"/>
      <c r="Q16" s="268"/>
      <c r="R16" s="269"/>
    </row>
    <row r="17" spans="1:19" ht="15" customHeight="1">
      <c r="A17" s="261"/>
      <c r="B17" s="217"/>
      <c r="C17" s="270">
        <f>K9</f>
        <v>7</v>
      </c>
      <c r="D17" s="271" t="s">
        <v>112</v>
      </c>
      <c r="E17" s="271">
        <f>I9</f>
        <v>20</v>
      </c>
      <c r="F17" s="270">
        <f>K13</f>
        <v>10</v>
      </c>
      <c r="G17" s="271" t="s">
        <v>112</v>
      </c>
      <c r="H17" s="271">
        <f>I13</f>
        <v>20</v>
      </c>
      <c r="I17" s="281"/>
      <c r="J17" s="281"/>
      <c r="K17" s="281"/>
      <c r="L17" s="272"/>
      <c r="M17" s="272"/>
      <c r="N17" s="273"/>
      <c r="O17" s="274">
        <f>C17+F17+L17</f>
        <v>17</v>
      </c>
      <c r="P17" s="275" t="s">
        <v>112</v>
      </c>
      <c r="Q17" s="276">
        <f>E17+H17+N17</f>
        <v>40</v>
      </c>
      <c r="R17" s="277" t="s">
        <v>114</v>
      </c>
    </row>
    <row r="18" spans="1:19" ht="15.75" customHeight="1">
      <c r="A18" s="261"/>
      <c r="B18" s="217"/>
      <c r="C18" s="270"/>
      <c r="D18" s="271"/>
      <c r="E18" s="271"/>
      <c r="F18" s="270"/>
      <c r="G18" s="271"/>
      <c r="H18" s="271"/>
      <c r="I18" s="281"/>
      <c r="J18" s="281"/>
      <c r="K18" s="281"/>
      <c r="L18" s="272"/>
      <c r="M18" s="272"/>
      <c r="N18" s="273"/>
      <c r="O18" s="274"/>
      <c r="P18" s="275"/>
      <c r="Q18" s="276"/>
      <c r="R18" s="277"/>
    </row>
    <row r="19" spans="1:19" ht="15" customHeight="1">
      <c r="A19" s="261"/>
      <c r="B19" s="217"/>
      <c r="C19" s="262"/>
      <c r="D19" s="263"/>
      <c r="E19" s="264"/>
      <c r="F19" s="262"/>
      <c r="G19" s="263"/>
      <c r="H19" s="264"/>
      <c r="I19" s="265"/>
      <c r="J19" s="252"/>
      <c r="K19" s="252"/>
      <c r="L19" s="206">
        <v>2018</v>
      </c>
      <c r="M19" s="206"/>
      <c r="N19" s="206"/>
      <c r="O19" s="253"/>
      <c r="P19" s="253"/>
      <c r="Q19" s="254"/>
      <c r="R19" s="255"/>
    </row>
    <row r="20" spans="1:19" ht="15.75" customHeight="1">
      <c r="A20" s="261"/>
      <c r="B20" s="217"/>
      <c r="C20" s="262"/>
      <c r="D20" s="263"/>
      <c r="E20" s="264"/>
      <c r="F20" s="262"/>
      <c r="G20" s="263"/>
      <c r="H20" s="264"/>
      <c r="I20" s="265"/>
      <c r="J20" s="252"/>
      <c r="K20" s="252"/>
      <c r="L20" s="206"/>
      <c r="M20" s="206"/>
      <c r="N20" s="206"/>
      <c r="O20" s="253"/>
      <c r="P20" s="253"/>
      <c r="Q20" s="254"/>
      <c r="R20" s="255"/>
    </row>
    <row r="21" spans="1:19" ht="15" customHeight="1">
      <c r="A21" s="261"/>
      <c r="B21" s="217"/>
      <c r="C21" s="256"/>
      <c r="D21" s="257"/>
      <c r="E21" s="258"/>
      <c r="F21" s="256"/>
      <c r="G21" s="257"/>
      <c r="H21" s="258"/>
      <c r="I21" s="256"/>
      <c r="J21" s="257"/>
      <c r="K21" s="257"/>
      <c r="L21" s="206"/>
      <c r="M21" s="206"/>
      <c r="N21" s="206"/>
      <c r="O21" s="257"/>
      <c r="P21" s="259"/>
      <c r="Q21" s="258"/>
      <c r="R21" s="260"/>
    </row>
    <row r="22" spans="1:19" ht="15.75" customHeight="1">
      <c r="A22" s="261"/>
      <c r="B22" s="217"/>
      <c r="C22" s="256"/>
      <c r="D22" s="257"/>
      <c r="E22" s="258"/>
      <c r="F22" s="256"/>
      <c r="G22" s="257"/>
      <c r="H22" s="258"/>
      <c r="I22" s="256"/>
      <c r="J22" s="257"/>
      <c r="K22" s="257"/>
      <c r="L22" s="206"/>
      <c r="M22" s="206"/>
      <c r="N22" s="206"/>
      <c r="O22" s="257"/>
      <c r="P22" s="259"/>
      <c r="Q22" s="258"/>
      <c r="R22" s="260"/>
    </row>
    <row r="24" spans="1:19" ht="24.9" customHeight="1">
      <c r="A24" s="251" t="s">
        <v>116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r="25" spans="1:19" ht="15" customHeight="1">
      <c r="A25" s="249">
        <v>1</v>
      </c>
      <c r="B25" s="250" t="str">
        <f>B7</f>
        <v>TJ Avia Čakovice</v>
      </c>
      <c r="C25" s="250"/>
      <c r="D25" s="250" t="s">
        <v>112</v>
      </c>
      <c r="E25" s="250" t="str">
        <f>B15</f>
        <v>Městský nohejbalový klub Modřice, z.s. "C"</v>
      </c>
      <c r="F25" s="250"/>
      <c r="G25" s="250"/>
      <c r="H25" s="250"/>
      <c r="I25" s="250"/>
      <c r="J25" s="250"/>
      <c r="K25" s="250"/>
      <c r="L25" s="250"/>
      <c r="M25" s="250"/>
      <c r="N25" s="250"/>
      <c r="O25" s="55">
        <v>2</v>
      </c>
      <c r="P25" s="56" t="s">
        <v>112</v>
      </c>
      <c r="Q25" s="56">
        <v>0</v>
      </c>
      <c r="R25" s="57" t="s">
        <v>117</v>
      </c>
      <c r="S25" s="58"/>
    </row>
    <row r="26" spans="1:19" ht="15" customHeight="1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59">
        <v>20</v>
      </c>
      <c r="P26" s="56" t="s">
        <v>112</v>
      </c>
      <c r="Q26" s="60">
        <v>7</v>
      </c>
      <c r="R26" s="57" t="s">
        <v>118</v>
      </c>
      <c r="S26" s="58"/>
    </row>
    <row r="27" spans="1:19" ht="15" customHeight="1">
      <c r="A27" s="249">
        <v>2</v>
      </c>
      <c r="B27" s="250" t="str">
        <f>B11</f>
        <v>UNITOP SKP Žďár nad Sázavou - oddíl nohejbalu</v>
      </c>
      <c r="C27" s="250"/>
      <c r="D27" s="250" t="s">
        <v>112</v>
      </c>
      <c r="E27" s="250" t="str">
        <f>B15</f>
        <v>Městský nohejbalový klub Modřice, z.s. "C"</v>
      </c>
      <c r="F27" s="250"/>
      <c r="G27" s="250"/>
      <c r="H27" s="250"/>
      <c r="I27" s="250"/>
      <c r="J27" s="250"/>
      <c r="K27" s="250"/>
      <c r="L27" s="250"/>
      <c r="M27" s="250"/>
      <c r="N27" s="250"/>
      <c r="O27" s="55">
        <v>2</v>
      </c>
      <c r="P27" s="56" t="s">
        <v>112</v>
      </c>
      <c r="Q27" s="56">
        <v>0</v>
      </c>
      <c r="R27" s="57" t="s">
        <v>117</v>
      </c>
    </row>
    <row r="28" spans="1:19" ht="15" customHeight="1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59">
        <v>20</v>
      </c>
      <c r="P28" s="56" t="s">
        <v>112</v>
      </c>
      <c r="Q28" s="60">
        <v>10</v>
      </c>
      <c r="R28" s="57" t="s">
        <v>118</v>
      </c>
    </row>
    <row r="29" spans="1:19" ht="13.2" customHeight="1">
      <c r="A29" s="249">
        <v>3</v>
      </c>
      <c r="B29" s="250" t="str">
        <f>B7</f>
        <v>TJ Avia Čakovice</v>
      </c>
      <c r="C29" s="250"/>
      <c r="D29" s="250" t="s">
        <v>112</v>
      </c>
      <c r="E29" s="250" t="str">
        <f>B11</f>
        <v>UNITOP SKP Žďár nad Sázavou - oddíl nohejbalu</v>
      </c>
      <c r="F29" s="250"/>
      <c r="G29" s="250"/>
      <c r="H29" s="250"/>
      <c r="I29" s="250"/>
      <c r="J29" s="250"/>
      <c r="K29" s="250"/>
      <c r="L29" s="250"/>
      <c r="M29" s="250"/>
      <c r="N29" s="250"/>
      <c r="O29" s="55">
        <v>2</v>
      </c>
      <c r="P29" s="56" t="s">
        <v>112</v>
      </c>
      <c r="Q29" s="56">
        <v>0</v>
      </c>
      <c r="R29" s="57" t="s">
        <v>117</v>
      </c>
    </row>
    <row r="30" spans="1:19" ht="13.2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59">
        <v>20</v>
      </c>
      <c r="P30" s="56" t="s">
        <v>112</v>
      </c>
      <c r="Q30" s="60">
        <v>10</v>
      </c>
      <c r="R30" s="57" t="s">
        <v>118</v>
      </c>
    </row>
    <row r="31" spans="1:19" ht="14.4" customHeight="1"/>
    <row r="41" ht="15" customHeight="1"/>
    <row r="59" ht="15" customHeight="1"/>
  </sheetData>
  <mergeCells count="138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E27:N28"/>
  </mergeCells>
  <pageMargins left="0.31527777777777799" right="0.11805555555555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K37"/>
  <sheetViews>
    <sheetView showGridLines="0" topLeftCell="B1" zoomScale="102" zoomScaleNormal="102" workbookViewId="0">
      <selection activeCell="H20" sqref="H20"/>
    </sheetView>
  </sheetViews>
  <sheetFormatPr defaultRowHeight="15.6"/>
  <cols>
    <col min="1" max="1" width="9.109375" style="72" customWidth="1"/>
    <col min="2" max="4" width="9.109375" style="73" customWidth="1"/>
    <col min="5" max="5" width="8.88671875" style="73" customWidth="1"/>
    <col min="6" max="6" width="34.6640625" style="73" customWidth="1"/>
    <col min="7" max="7" width="1.44140625" style="74" customWidth="1"/>
    <col min="8" max="8" width="34.6640625" style="73" customWidth="1"/>
    <col min="9" max="9" width="7.109375" style="73" customWidth="1"/>
    <col min="10" max="261" width="9.109375" style="72" customWidth="1"/>
    <col min="262" max="262" width="22.33203125" style="72" customWidth="1"/>
    <col min="263" max="263" width="9.109375" style="72" customWidth="1"/>
    <col min="264" max="264" width="24.33203125" style="72" customWidth="1"/>
    <col min="265" max="517" width="9.109375" style="72" customWidth="1"/>
    <col min="518" max="518" width="22.33203125" style="72" customWidth="1"/>
    <col min="519" max="519" width="9.109375" style="72" customWidth="1"/>
    <col min="520" max="520" width="24.33203125" style="72" customWidth="1"/>
    <col min="521" max="773" width="9.109375" style="72" customWidth="1"/>
    <col min="774" max="774" width="22.33203125" style="72" customWidth="1"/>
    <col min="775" max="775" width="9.109375" style="72" customWidth="1"/>
    <col min="776" max="776" width="24.33203125" style="72" customWidth="1"/>
    <col min="777" max="1025" width="9.109375" style="72" customWidth="1"/>
  </cols>
  <sheetData>
    <row r="1" spans="2:9" ht="10.199999999999999" customHeight="1"/>
    <row r="2" spans="2:9" ht="25.2" customHeight="1">
      <c r="B2" s="75" t="s">
        <v>131</v>
      </c>
      <c r="C2" s="75" t="s">
        <v>132</v>
      </c>
      <c r="D2" s="76" t="s">
        <v>133</v>
      </c>
      <c r="E2" s="77" t="s">
        <v>134</v>
      </c>
      <c r="F2" s="78" t="s">
        <v>135</v>
      </c>
      <c r="G2" s="79"/>
      <c r="H2" s="80" t="s">
        <v>136</v>
      </c>
      <c r="I2" s="81"/>
    </row>
    <row r="3" spans="2:9" ht="19.95" customHeight="1">
      <c r="B3" s="75" t="s">
        <v>131</v>
      </c>
      <c r="C3" s="75" t="s">
        <v>132</v>
      </c>
      <c r="D3" s="76" t="s">
        <v>133</v>
      </c>
      <c r="E3" s="77" t="s">
        <v>134</v>
      </c>
      <c r="F3" s="78"/>
      <c r="G3" s="79"/>
      <c r="H3" s="80"/>
      <c r="I3" s="81"/>
    </row>
    <row r="4" spans="2:9" ht="15.6" customHeight="1">
      <c r="B4" s="82">
        <v>1</v>
      </c>
      <c r="C4" s="82" t="s">
        <v>103</v>
      </c>
      <c r="D4" s="83" t="s">
        <v>137</v>
      </c>
      <c r="E4" s="83"/>
      <c r="F4" s="84" t="str">
        <f>'A - výsledky'!B25</f>
        <v>Městský nohejbalový klub Modřice, z.s. "A"</v>
      </c>
      <c r="G4" s="85" t="s">
        <v>112</v>
      </c>
      <c r="H4" s="86" t="str">
        <f>'A - výsledky'!E25</f>
        <v>TJ Baník Stříbro</v>
      </c>
      <c r="I4" s="87" t="s">
        <v>138</v>
      </c>
    </row>
    <row r="5" spans="2:9" ht="15.6" customHeight="1">
      <c r="B5" s="82">
        <v>2</v>
      </c>
      <c r="C5" s="82" t="s">
        <v>104</v>
      </c>
      <c r="D5" s="88" t="s">
        <v>137</v>
      </c>
      <c r="E5" s="83"/>
      <c r="F5" s="84" t="str">
        <f>'B - výsledky'!B25</f>
        <v>SK Liapor - Witte Karlovy Vary z.s.</v>
      </c>
      <c r="G5" s="85" t="s">
        <v>112</v>
      </c>
      <c r="H5" s="86" t="str">
        <f>'B - výsledky'!E25</f>
        <v>Tělovýchovná jednota Radomyšl, z.s.</v>
      </c>
      <c r="I5" s="89" t="s">
        <v>139</v>
      </c>
    </row>
    <row r="6" spans="2:9" ht="15.6" customHeight="1">
      <c r="B6" s="82">
        <v>3</v>
      </c>
      <c r="C6" s="82" t="s">
        <v>105</v>
      </c>
      <c r="D6" s="88" t="s">
        <v>137</v>
      </c>
      <c r="E6" s="83"/>
      <c r="F6" s="84" t="str">
        <f>'C - výsledky'!B25</f>
        <v>Městský nohejbalový klub Modřice, z.s. "B"</v>
      </c>
      <c r="G6" s="85" t="s">
        <v>112</v>
      </c>
      <c r="H6" s="86" t="str">
        <f>'C - výsledky'!E25</f>
        <v>NK RUM Holubice</v>
      </c>
      <c r="I6" s="89" t="s">
        <v>140</v>
      </c>
    </row>
    <row r="7" spans="2:9" ht="15.6" customHeight="1">
      <c r="B7" s="82">
        <v>4</v>
      </c>
      <c r="C7" s="82" t="s">
        <v>106</v>
      </c>
      <c r="D7" s="88" t="s">
        <v>137</v>
      </c>
      <c r="E7" s="83"/>
      <c r="F7" s="84" t="str">
        <f>'D - výsledky'!B25</f>
        <v>TJ Avia Čakovice</v>
      </c>
      <c r="G7" s="85" t="s">
        <v>112</v>
      </c>
      <c r="H7" s="86" t="str">
        <f>'D - výsledky'!E25</f>
        <v>Městský nohejbalový klub Modřice, z.s. "C"</v>
      </c>
      <c r="I7" s="89" t="s">
        <v>138</v>
      </c>
    </row>
    <row r="8" spans="2:9" ht="15.6" customHeight="1">
      <c r="B8" s="82">
        <v>5</v>
      </c>
      <c r="C8" s="82" t="str">
        <f>C$4</f>
        <v>A</v>
      </c>
      <c r="D8" s="88" t="s">
        <v>141</v>
      </c>
      <c r="E8" s="83"/>
      <c r="F8" s="84" t="str">
        <f>'A - výsledky'!B27</f>
        <v>T.J. SOKOL Holice</v>
      </c>
      <c r="G8" s="85" t="s">
        <v>112</v>
      </c>
      <c r="H8" s="86" t="str">
        <f>'A - výsledky'!E27</f>
        <v>TJ Baník Stříbro</v>
      </c>
      <c r="I8" s="89" t="s">
        <v>139</v>
      </c>
    </row>
    <row r="9" spans="2:9" ht="15.6" customHeight="1">
      <c r="B9" s="82">
        <v>6</v>
      </c>
      <c r="C9" s="82" t="str">
        <f>C$5</f>
        <v>B</v>
      </c>
      <c r="D9" s="88" t="s">
        <v>141</v>
      </c>
      <c r="E9" s="83"/>
      <c r="F9" s="84" t="str">
        <f>'B - výsledky'!B27</f>
        <v>TJ Peklo nad Zdobnicí</v>
      </c>
      <c r="G9" s="85" t="s">
        <v>112</v>
      </c>
      <c r="H9" s="86" t="str">
        <f>'B - výsledky'!E27</f>
        <v>Tělovýchovná jednota Radomyšl, z.s.</v>
      </c>
      <c r="I9" s="89" t="s">
        <v>139</v>
      </c>
    </row>
    <row r="10" spans="2:9" ht="15.6" customHeight="1">
      <c r="B10" s="82">
        <v>7</v>
      </c>
      <c r="C10" s="82" t="str">
        <f>C$6</f>
        <v>C</v>
      </c>
      <c r="D10" s="88" t="s">
        <v>141</v>
      </c>
      <c r="E10" s="83"/>
      <c r="F10" s="84" t="str">
        <f>'C - výsledky'!B27</f>
        <v>TJ Dynamo České Budějovice z.s.</v>
      </c>
      <c r="G10" s="85" t="s">
        <v>112</v>
      </c>
      <c r="H10" s="86" t="str">
        <f>'C - výsledky'!E27</f>
        <v>NK RUM Holubice</v>
      </c>
      <c r="I10" s="89" t="s">
        <v>138</v>
      </c>
    </row>
    <row r="11" spans="2:9" ht="15.6" customHeight="1">
      <c r="B11" s="82">
        <v>8</v>
      </c>
      <c r="C11" s="82" t="str">
        <f>C$7</f>
        <v>D</v>
      </c>
      <c r="D11" s="88" t="s">
        <v>141</v>
      </c>
      <c r="E11" s="83"/>
      <c r="F11" s="84" t="str">
        <f>'D - výsledky'!B27</f>
        <v>UNITOP SKP Žďár nad Sázavou - oddíl nohejbalu</v>
      </c>
      <c r="G11" s="85" t="s">
        <v>112</v>
      </c>
      <c r="H11" s="86" t="str">
        <f>'D - výsledky'!E27</f>
        <v>Městský nohejbalový klub Modřice, z.s. "C"</v>
      </c>
      <c r="I11" s="89" t="s">
        <v>138</v>
      </c>
    </row>
    <row r="12" spans="2:9" ht="15.6" customHeight="1">
      <c r="B12" s="82">
        <v>9</v>
      </c>
      <c r="C12" s="82" t="str">
        <f>C$4</f>
        <v>A</v>
      </c>
      <c r="D12" s="88" t="s">
        <v>142</v>
      </c>
      <c r="E12" s="83"/>
      <c r="F12" s="84" t="str">
        <f>'A - výsledky'!B29</f>
        <v>Městský nohejbalový klub Modřice, z.s. "A"</v>
      </c>
      <c r="G12" s="85" t="s">
        <v>112</v>
      </c>
      <c r="H12" s="86" t="str">
        <f>'A - výsledky'!E29</f>
        <v>T.J. SOKOL Holice</v>
      </c>
      <c r="I12" s="89" t="s">
        <v>138</v>
      </c>
    </row>
    <row r="13" spans="2:9" ht="15.6" customHeight="1">
      <c r="B13" s="82">
        <v>10</v>
      </c>
      <c r="C13" s="82" t="str">
        <f>C$5</f>
        <v>B</v>
      </c>
      <c r="D13" s="88" t="s">
        <v>142</v>
      </c>
      <c r="E13" s="83"/>
      <c r="F13" s="84" t="str">
        <f>'B - výsledky'!B29</f>
        <v>SK Liapor - Witte Karlovy Vary z.s.</v>
      </c>
      <c r="G13" s="85" t="s">
        <v>112</v>
      </c>
      <c r="H13" s="86" t="str">
        <f>'B - výsledky'!E29</f>
        <v>TJ Peklo nad Zdobnicí</v>
      </c>
      <c r="I13" s="89" t="s">
        <v>139</v>
      </c>
    </row>
    <row r="14" spans="2:9" ht="15.6" customHeight="1">
      <c r="B14" s="82">
        <v>11</v>
      </c>
      <c r="C14" s="82" t="str">
        <f>C$6</f>
        <v>C</v>
      </c>
      <c r="D14" s="88" t="s">
        <v>142</v>
      </c>
      <c r="E14" s="83"/>
      <c r="F14" s="84" t="str">
        <f>'C - výsledky'!B29</f>
        <v>Městský nohejbalový klub Modřice, z.s. "B"</v>
      </c>
      <c r="G14" s="85" t="s">
        <v>112</v>
      </c>
      <c r="H14" s="86" t="str">
        <f>'C - výsledky'!E29</f>
        <v>TJ Dynamo České Budějovice z.s.</v>
      </c>
      <c r="I14" s="89" t="s">
        <v>138</v>
      </c>
    </row>
    <row r="15" spans="2:9" ht="15.6" customHeight="1">
      <c r="B15" s="82">
        <v>12</v>
      </c>
      <c r="C15" s="82" t="str">
        <f>C$7</f>
        <v>D</v>
      </c>
      <c r="D15" s="88" t="s">
        <v>142</v>
      </c>
      <c r="E15" s="83"/>
      <c r="F15" s="84" t="str">
        <f>'D - výsledky'!B29</f>
        <v>TJ Avia Čakovice</v>
      </c>
      <c r="G15" s="85" t="s">
        <v>112</v>
      </c>
      <c r="H15" s="86" t="str">
        <f>'D - výsledky'!E29</f>
        <v>UNITOP SKP Žďár nad Sázavou - oddíl nohejbalu</v>
      </c>
      <c r="I15" s="89" t="s">
        <v>138</v>
      </c>
    </row>
    <row r="16" spans="2:9" ht="14.4" customHeight="1">
      <c r="I16" s="90"/>
    </row>
    <row r="17" spans="2:13" ht="22.95" customHeight="1">
      <c r="B17" s="300" t="s">
        <v>143</v>
      </c>
      <c r="C17" s="300"/>
      <c r="D17" s="300"/>
      <c r="E17" s="300"/>
      <c r="F17" s="300"/>
      <c r="G17" s="300"/>
      <c r="H17" s="300"/>
      <c r="I17" s="91"/>
    </row>
    <row r="18" spans="2:13" ht="14.4" customHeight="1">
      <c r="B18" s="82">
        <v>13</v>
      </c>
      <c r="C18" s="299" t="s">
        <v>144</v>
      </c>
      <c r="D18" s="299"/>
      <c r="E18" s="92"/>
      <c r="F18" s="84" t="str">
        <f>KO!B7</f>
        <v>Ždár</v>
      </c>
      <c r="G18" s="85" t="s">
        <v>112</v>
      </c>
      <c r="H18" s="86" t="str">
        <f>KO!B9</f>
        <v>K. Vary</v>
      </c>
      <c r="I18" s="89" t="s">
        <v>138</v>
      </c>
    </row>
    <row r="19" spans="2:13" ht="14.4" customHeight="1">
      <c r="B19" s="82">
        <v>14</v>
      </c>
      <c r="C19" s="299" t="s">
        <v>145</v>
      </c>
      <c r="D19" s="299"/>
      <c r="E19" s="92"/>
      <c r="F19" s="84" t="str">
        <f>KO!B15</f>
        <v>Peklo</v>
      </c>
      <c r="G19" s="85" t="s">
        <v>112</v>
      </c>
      <c r="H19" s="86" t="str">
        <f>KO!B17</f>
        <v>Modřice C</v>
      </c>
      <c r="I19" s="89" t="s">
        <v>138</v>
      </c>
    </row>
    <row r="20" spans="2:13" ht="14.4" customHeight="1">
      <c r="B20" s="82">
        <v>15</v>
      </c>
      <c r="C20" s="299" t="s">
        <v>146</v>
      </c>
      <c r="D20" s="299"/>
      <c r="E20" s="92"/>
      <c r="F20" s="84" t="str">
        <f>KO!B23</f>
        <v>České Budějovice</v>
      </c>
      <c r="G20" s="85" t="s">
        <v>112</v>
      </c>
      <c r="H20" s="86" t="str">
        <f>KO!B25</f>
        <v>Holice</v>
      </c>
      <c r="I20" s="89" t="s">
        <v>139</v>
      </c>
    </row>
    <row r="21" spans="2:13" ht="14.4" customHeight="1">
      <c r="B21" s="82">
        <v>16</v>
      </c>
      <c r="C21" s="299" t="s">
        <v>147</v>
      </c>
      <c r="D21" s="299"/>
      <c r="E21" s="92"/>
      <c r="F21" s="84" t="str">
        <f>KO!B31</f>
        <v>Stříbro</v>
      </c>
      <c r="G21" s="85" t="s">
        <v>112</v>
      </c>
      <c r="H21" s="86" t="str">
        <f>KO!B33</f>
        <v>Holubice</v>
      </c>
      <c r="I21" s="89" t="s">
        <v>138</v>
      </c>
    </row>
    <row r="22" spans="2:13" ht="14.4" customHeight="1">
      <c r="B22" s="82">
        <v>17</v>
      </c>
      <c r="C22" s="299" t="s">
        <v>148</v>
      </c>
      <c r="D22" s="299"/>
      <c r="E22" s="92"/>
      <c r="F22" s="93" t="str">
        <f>KO!C4</f>
        <v>Modřice B</v>
      </c>
      <c r="G22" s="85" t="s">
        <v>112</v>
      </c>
      <c r="H22" s="94" t="str">
        <f>KO!C8</f>
        <v xml:space="preserve">Žďár nad Sázavou </v>
      </c>
      <c r="I22" s="89" t="s">
        <v>139</v>
      </c>
    </row>
    <row r="23" spans="2:13" ht="14.4" customHeight="1">
      <c r="B23" s="82">
        <v>18</v>
      </c>
      <c r="C23" s="299" t="s">
        <v>149</v>
      </c>
      <c r="D23" s="299"/>
      <c r="E23" s="92"/>
      <c r="F23" s="93" t="str">
        <f>KO!C12</f>
        <v>Modřice A</v>
      </c>
      <c r="G23" s="85" t="s">
        <v>112</v>
      </c>
      <c r="H23" s="94" t="str">
        <f>KO!C16</f>
        <v xml:space="preserve">Peklo </v>
      </c>
      <c r="I23" s="89" t="s">
        <v>138</v>
      </c>
    </row>
    <row r="24" spans="2:13" ht="14.4" customHeight="1">
      <c r="B24" s="82">
        <v>19</v>
      </c>
      <c r="C24" s="299" t="s">
        <v>150</v>
      </c>
      <c r="D24" s="299"/>
      <c r="E24" s="92"/>
      <c r="F24" s="93" t="str">
        <f>KO!C20</f>
        <v>Čakovice</v>
      </c>
      <c r="G24" s="85" t="s">
        <v>112</v>
      </c>
      <c r="H24" s="94" t="str">
        <f>KO!C24</f>
        <v>Holice</v>
      </c>
      <c r="I24" s="89" t="s">
        <v>138</v>
      </c>
    </row>
    <row r="25" spans="2:13" ht="14.4" customHeight="1">
      <c r="B25" s="82">
        <v>20</v>
      </c>
      <c r="C25" s="299" t="s">
        <v>151</v>
      </c>
      <c r="D25" s="299"/>
      <c r="E25" s="92"/>
      <c r="F25" s="93" t="str">
        <f>KO!C28</f>
        <v>Radomyšl</v>
      </c>
      <c r="G25" s="85" t="s">
        <v>112</v>
      </c>
      <c r="H25" s="94" t="str">
        <f>KO!C32</f>
        <v>Stříbro</v>
      </c>
      <c r="I25" s="89" t="s">
        <v>138</v>
      </c>
    </row>
    <row r="26" spans="2:13" ht="14.4" customHeight="1">
      <c r="B26" s="82">
        <v>21</v>
      </c>
      <c r="C26" s="299" t="s">
        <v>152</v>
      </c>
      <c r="D26" s="299"/>
      <c r="E26" s="92"/>
      <c r="F26" s="93" t="str">
        <f>KO!D6</f>
        <v>Žďár</v>
      </c>
      <c r="G26" s="85" t="s">
        <v>112</v>
      </c>
      <c r="H26" s="94" t="str">
        <f>KO!D14</f>
        <v>Modřice A</v>
      </c>
      <c r="I26" s="89" t="s">
        <v>139</v>
      </c>
    </row>
    <row r="27" spans="2:13" ht="14.4" customHeight="1">
      <c r="B27" s="82">
        <v>22</v>
      </c>
      <c r="C27" s="299" t="s">
        <v>153</v>
      </c>
      <c r="D27" s="299"/>
      <c r="E27" s="92"/>
      <c r="F27" s="93" t="str">
        <f>KO!D22</f>
        <v>Čakovice</v>
      </c>
      <c r="G27" s="85" t="s">
        <v>112</v>
      </c>
      <c r="H27" s="94" t="str">
        <f>KO!D30</f>
        <v>Radomyšl</v>
      </c>
      <c r="I27" s="89" t="s">
        <v>138</v>
      </c>
      <c r="M27" s="95"/>
    </row>
    <row r="28" spans="2:13" ht="14.4" customHeight="1">
      <c r="B28" s="82">
        <v>23</v>
      </c>
      <c r="C28" s="299" t="s">
        <v>154</v>
      </c>
      <c r="D28" s="299"/>
      <c r="E28" s="92"/>
      <c r="F28" s="93" t="str">
        <f>KO!E31</f>
        <v>Žďár</v>
      </c>
      <c r="G28" s="85" t="s">
        <v>112</v>
      </c>
      <c r="H28" s="94" t="str">
        <f>KO!E35</f>
        <v>Radomyšl</v>
      </c>
      <c r="I28" s="89" t="s">
        <v>155</v>
      </c>
      <c r="M28" s="95"/>
    </row>
    <row r="29" spans="2:13" ht="14.4" customHeight="1">
      <c r="B29" s="82">
        <v>24</v>
      </c>
      <c r="C29" s="299" t="s">
        <v>156</v>
      </c>
      <c r="D29" s="299"/>
      <c r="E29" s="92"/>
      <c r="F29" s="93" t="str">
        <f>KO!E10</f>
        <v>Modřice A</v>
      </c>
      <c r="G29" s="85" t="s">
        <v>112</v>
      </c>
      <c r="H29" s="94" t="str">
        <f>KO!E26</f>
        <v>Čakovice</v>
      </c>
      <c r="I29" s="89" t="s">
        <v>138</v>
      </c>
    </row>
    <row r="30" spans="2:13" ht="16.2" customHeight="1"/>
    <row r="31" spans="2:13" ht="16.2" customHeight="1"/>
    <row r="32" spans="2:13" ht="16.2" customHeight="1"/>
    <row r="33" ht="16.2" customHeight="1"/>
    <row r="34" ht="16.2" customHeight="1"/>
    <row r="35" ht="16.2" customHeight="1"/>
    <row r="36" ht="16.2" customHeight="1"/>
    <row r="37" ht="16.2" customHeight="1"/>
  </sheetData>
  <autoFilter ref="B2:I2"/>
  <mergeCells count="13">
    <mergeCell ref="B17:H17"/>
    <mergeCell ref="C18:D18"/>
    <mergeCell ref="C19:D19"/>
    <mergeCell ref="C20:D20"/>
    <mergeCell ref="C21:D21"/>
    <mergeCell ref="C27:D27"/>
    <mergeCell ref="C28:D28"/>
    <mergeCell ref="C29:D29"/>
    <mergeCell ref="C22:D22"/>
    <mergeCell ref="C23:D23"/>
    <mergeCell ref="C24:D24"/>
    <mergeCell ref="C25:D25"/>
    <mergeCell ref="C26:D26"/>
  </mergeCells>
  <pageMargins left="0.118055555555556" right="0.31527777777777799" top="0.59027777777777801" bottom="0.39374999999999999" header="0.51180555555555496" footer="0.51180555555555496"/>
  <pageSetup paperSize="9" firstPageNumber="0" fitToHeight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7"/>
  <sheetViews>
    <sheetView showGridLines="0" tabSelected="1" zoomScaleNormal="100" workbookViewId="0">
      <selection activeCell="B35" sqref="B35"/>
    </sheetView>
  </sheetViews>
  <sheetFormatPr defaultRowHeight="14.4"/>
  <cols>
    <col min="1" max="1" width="5.21875" customWidth="1"/>
    <col min="2" max="2" width="29.88671875" customWidth="1"/>
    <col min="3" max="3" width="33.109375" customWidth="1"/>
    <col min="4" max="4" width="32.44140625" customWidth="1"/>
    <col min="5" max="5" width="28" customWidth="1"/>
    <col min="6" max="6" width="24" customWidth="1"/>
    <col min="7" max="257" width="8.88671875" customWidth="1"/>
    <col min="258" max="258" width="28.44140625" customWidth="1"/>
    <col min="259" max="259" width="33.109375" customWidth="1"/>
    <col min="260" max="260" width="32.44140625" customWidth="1"/>
    <col min="261" max="261" width="28" customWidth="1"/>
    <col min="262" max="513" width="8.88671875" customWidth="1"/>
    <col min="514" max="514" width="28.44140625" customWidth="1"/>
    <col min="515" max="515" width="33.109375" customWidth="1"/>
    <col min="516" max="516" width="32.44140625" customWidth="1"/>
    <col min="517" max="517" width="28" customWidth="1"/>
    <col min="518" max="769" width="8.88671875" customWidth="1"/>
    <col min="770" max="770" width="28.44140625" customWidth="1"/>
    <col min="771" max="771" width="33.109375" customWidth="1"/>
    <col min="772" max="772" width="32.44140625" customWidth="1"/>
    <col min="773" max="773" width="28" customWidth="1"/>
    <col min="774" max="1025" width="8.88671875" customWidth="1"/>
  </cols>
  <sheetData>
    <row r="1" spans="1:6">
      <c r="A1" s="96"/>
      <c r="B1" s="96" t="s">
        <v>157</v>
      </c>
      <c r="C1" s="96" t="s">
        <v>158</v>
      </c>
      <c r="D1" s="96" t="s">
        <v>159</v>
      </c>
      <c r="E1" s="97" t="s">
        <v>160</v>
      </c>
      <c r="F1" s="97" t="s">
        <v>161</v>
      </c>
    </row>
    <row r="2" spans="1:6">
      <c r="A2" s="53"/>
    </row>
    <row r="3" spans="1:6" ht="18.75" customHeight="1">
      <c r="A3" s="53"/>
      <c r="B3" s="98"/>
    </row>
    <row r="4" spans="1:6" ht="18.75" customHeight="1">
      <c r="A4" s="99" t="s">
        <v>162</v>
      </c>
      <c r="B4" s="100"/>
      <c r="C4" s="101" t="s">
        <v>163</v>
      </c>
      <c r="D4" s="102"/>
      <c r="E4" s="103"/>
      <c r="F4" s="104"/>
    </row>
    <row r="5" spans="1:6" ht="18.75" customHeight="1">
      <c r="A5" s="53"/>
      <c r="B5" s="98"/>
      <c r="C5" s="105"/>
      <c r="D5" s="102"/>
      <c r="E5" s="106"/>
      <c r="F5" s="104"/>
    </row>
    <row r="6" spans="1:6" ht="18.75" customHeight="1">
      <c r="A6" s="53"/>
      <c r="B6" s="107"/>
      <c r="C6" s="108" t="s">
        <v>164</v>
      </c>
      <c r="D6" s="109" t="s">
        <v>165</v>
      </c>
      <c r="E6" s="106"/>
      <c r="F6" s="104"/>
    </row>
    <row r="7" spans="1:6" ht="18.75" customHeight="1">
      <c r="A7" s="53" t="s">
        <v>166</v>
      </c>
      <c r="B7" s="110" t="s">
        <v>167</v>
      </c>
      <c r="C7" s="111"/>
      <c r="D7" s="112"/>
      <c r="E7" s="113"/>
      <c r="F7" s="104"/>
    </row>
    <row r="8" spans="1:6" ht="18.75" customHeight="1">
      <c r="A8" s="53"/>
      <c r="B8" s="114" t="s">
        <v>168</v>
      </c>
      <c r="C8" s="115" t="s">
        <v>169</v>
      </c>
      <c r="D8" s="112"/>
      <c r="E8" s="113"/>
      <c r="F8" s="104"/>
    </row>
    <row r="9" spans="1:6" ht="18.75" customHeight="1">
      <c r="A9" s="53" t="s">
        <v>170</v>
      </c>
      <c r="B9" s="116" t="s">
        <v>171</v>
      </c>
      <c r="C9" s="117"/>
      <c r="D9" s="112"/>
      <c r="E9" s="113"/>
      <c r="F9" s="104"/>
    </row>
    <row r="10" spans="1:6" ht="18.75" customHeight="1">
      <c r="A10" s="53"/>
      <c r="B10" s="107"/>
      <c r="C10" s="118"/>
      <c r="D10" s="112" t="s">
        <v>172</v>
      </c>
      <c r="E10" s="109" t="s">
        <v>173</v>
      </c>
      <c r="F10" s="119"/>
    </row>
    <row r="11" spans="1:6" ht="18.75" customHeight="1">
      <c r="A11" s="53"/>
      <c r="B11" s="98"/>
      <c r="C11" s="101"/>
      <c r="D11" s="112"/>
      <c r="E11" s="120"/>
      <c r="F11" s="121"/>
    </row>
    <row r="12" spans="1:6" ht="18.75" customHeight="1">
      <c r="A12" s="122" t="s">
        <v>174</v>
      </c>
      <c r="B12" s="100"/>
      <c r="C12" s="101" t="s">
        <v>173</v>
      </c>
      <c r="D12" s="112"/>
      <c r="E12" s="123"/>
      <c r="F12" s="121"/>
    </row>
    <row r="13" spans="1:6" ht="18.75" customHeight="1">
      <c r="A13" s="53"/>
      <c r="B13" s="98"/>
      <c r="C13" s="124"/>
      <c r="D13" s="112"/>
      <c r="E13" s="123"/>
      <c r="F13" s="121"/>
    </row>
    <row r="14" spans="1:6" ht="18.75" customHeight="1">
      <c r="A14" s="53"/>
      <c r="B14" s="107"/>
      <c r="C14" s="108" t="s">
        <v>175</v>
      </c>
      <c r="D14" s="125" t="s">
        <v>173</v>
      </c>
      <c r="E14" s="123"/>
      <c r="F14" s="121"/>
    </row>
    <row r="15" spans="1:6" ht="18.75" customHeight="1">
      <c r="A15" s="53" t="s">
        <v>176</v>
      </c>
      <c r="B15" s="126" t="s">
        <v>177</v>
      </c>
      <c r="C15" s="127"/>
      <c r="D15" s="102"/>
      <c r="E15" s="123"/>
      <c r="F15" s="121"/>
    </row>
    <row r="16" spans="1:6" ht="18.75" customHeight="1">
      <c r="A16" s="53"/>
      <c r="B16" s="114" t="s">
        <v>178</v>
      </c>
      <c r="C16" s="115" t="s">
        <v>179</v>
      </c>
      <c r="D16" s="102"/>
      <c r="E16" s="123"/>
      <c r="F16" s="121"/>
    </row>
    <row r="17" spans="1:11" ht="18.75" customHeight="1">
      <c r="A17" s="53" t="s">
        <v>180</v>
      </c>
      <c r="B17" s="116" t="s">
        <v>181</v>
      </c>
      <c r="C17" s="117"/>
      <c r="D17" s="128"/>
      <c r="E17" s="123"/>
      <c r="F17" s="121"/>
    </row>
    <row r="18" spans="1:11" ht="18.75" customHeight="1">
      <c r="A18" s="53"/>
      <c r="B18" s="107"/>
      <c r="C18" s="118"/>
      <c r="D18" s="128"/>
      <c r="E18" s="129" t="s">
        <v>182</v>
      </c>
      <c r="F18" s="109" t="s">
        <v>173</v>
      </c>
    </row>
    <row r="19" spans="1:11" ht="18.75" customHeight="1">
      <c r="A19" s="53"/>
      <c r="B19" s="98"/>
      <c r="C19" s="101"/>
      <c r="D19" s="102"/>
      <c r="E19" s="103"/>
      <c r="F19" s="130"/>
    </row>
    <row r="20" spans="1:11" ht="18.75" customHeight="1">
      <c r="A20" s="122" t="s">
        <v>183</v>
      </c>
      <c r="B20" s="131"/>
      <c r="C20" s="101" t="s">
        <v>184</v>
      </c>
      <c r="D20" s="102"/>
      <c r="E20" s="103"/>
      <c r="F20" s="130"/>
    </row>
    <row r="21" spans="1:11" ht="18.75" customHeight="1">
      <c r="A21" s="53"/>
      <c r="B21" s="98"/>
      <c r="C21" s="124"/>
      <c r="D21" s="102"/>
      <c r="E21" s="106"/>
      <c r="F21" s="130"/>
    </row>
    <row r="22" spans="1:11" ht="18.75" customHeight="1">
      <c r="A22" s="53"/>
      <c r="B22" s="107"/>
      <c r="C22" s="108" t="s">
        <v>185</v>
      </c>
      <c r="D22" s="109" t="s">
        <v>184</v>
      </c>
      <c r="E22" s="106"/>
      <c r="F22" s="130"/>
    </row>
    <row r="23" spans="1:11" ht="18.75" customHeight="1">
      <c r="A23" s="53" t="s">
        <v>186</v>
      </c>
      <c r="B23" s="126" t="s">
        <v>187</v>
      </c>
      <c r="C23" s="127"/>
      <c r="D23" s="112"/>
      <c r="E23" s="113"/>
      <c r="F23" s="130"/>
    </row>
    <row r="24" spans="1:11" ht="18.75" customHeight="1">
      <c r="A24" s="53"/>
      <c r="B24" s="114" t="s">
        <v>188</v>
      </c>
      <c r="C24" s="115" t="s">
        <v>189</v>
      </c>
      <c r="D24" s="112"/>
      <c r="E24" s="113"/>
      <c r="F24" s="130"/>
    </row>
    <row r="25" spans="1:11" ht="18.75" customHeight="1">
      <c r="A25" s="53" t="s">
        <v>190</v>
      </c>
      <c r="B25" s="116" t="s">
        <v>189</v>
      </c>
      <c r="C25" s="117"/>
      <c r="D25" s="112"/>
      <c r="E25" s="113"/>
      <c r="F25" s="130"/>
    </row>
    <row r="26" spans="1:11" ht="18.75" customHeight="1">
      <c r="A26" s="53"/>
      <c r="B26" s="107"/>
      <c r="C26" s="118"/>
      <c r="D26" s="129" t="s">
        <v>191</v>
      </c>
      <c r="E26" s="109" t="s">
        <v>184</v>
      </c>
      <c r="F26" s="121"/>
    </row>
    <row r="27" spans="1:11" ht="18.75" customHeight="1">
      <c r="A27" s="53"/>
      <c r="B27" s="98"/>
      <c r="C27" s="101"/>
      <c r="D27" s="112"/>
      <c r="E27" s="120"/>
      <c r="F27" s="123"/>
      <c r="K27" s="53"/>
    </row>
    <row r="28" spans="1:11" ht="18.75" customHeight="1">
      <c r="A28" s="122" t="s">
        <v>192</v>
      </c>
      <c r="B28" s="100"/>
      <c r="C28" s="101" t="s">
        <v>193</v>
      </c>
      <c r="D28" s="112"/>
      <c r="E28" s="123"/>
      <c r="F28" s="123"/>
    </row>
    <row r="29" spans="1:11" ht="18.75" customHeight="1">
      <c r="A29" s="53"/>
      <c r="B29" s="98"/>
      <c r="C29" s="124"/>
      <c r="D29" s="112"/>
      <c r="E29" s="123"/>
      <c r="F29" s="123"/>
    </row>
    <row r="30" spans="1:11" ht="18.75" customHeight="1">
      <c r="A30" s="53"/>
      <c r="B30" s="107"/>
      <c r="C30" s="108" t="s">
        <v>194</v>
      </c>
      <c r="D30" s="125" t="s">
        <v>193</v>
      </c>
      <c r="E30" s="132"/>
      <c r="F30" s="123"/>
    </row>
    <row r="31" spans="1:11" ht="18.75" customHeight="1">
      <c r="A31" s="53" t="s">
        <v>195</v>
      </c>
      <c r="B31" s="126" t="s">
        <v>196</v>
      </c>
      <c r="C31" s="127"/>
      <c r="D31" s="102"/>
      <c r="E31" s="133" t="s">
        <v>165</v>
      </c>
      <c r="F31" s="119"/>
    </row>
    <row r="32" spans="1:11" ht="18.75" customHeight="1">
      <c r="A32" s="53"/>
      <c r="B32" s="134" t="s">
        <v>197</v>
      </c>
      <c r="C32" s="115" t="s">
        <v>196</v>
      </c>
      <c r="D32" s="102"/>
      <c r="E32" s="135"/>
      <c r="F32" s="119"/>
    </row>
    <row r="33" spans="1:6" ht="18.75" customHeight="1">
      <c r="A33" s="53" t="s">
        <v>198</v>
      </c>
      <c r="B33" s="116" t="s">
        <v>199</v>
      </c>
      <c r="C33" s="117"/>
      <c r="D33" s="136"/>
      <c r="E33" s="137"/>
      <c r="F33" s="109" t="s">
        <v>193</v>
      </c>
    </row>
    <row r="34" spans="1:6" ht="18.75" customHeight="1">
      <c r="A34" s="53"/>
      <c r="C34" s="118"/>
      <c r="D34" s="102"/>
      <c r="E34" s="138" t="s">
        <v>200</v>
      </c>
      <c r="F34" s="119"/>
    </row>
    <row r="35" spans="1:6" ht="24" customHeight="1">
      <c r="E35" s="139" t="s">
        <v>193</v>
      </c>
    </row>
    <row r="36" spans="1:6">
      <c r="B36" s="118"/>
      <c r="C36" s="118"/>
      <c r="D36" s="102"/>
      <c r="E36" s="119"/>
      <c r="F36" s="119"/>
    </row>
    <row r="37" spans="1:6">
      <c r="B37" t="s">
        <v>201</v>
      </c>
    </row>
  </sheetData>
  <pageMargins left="0.7" right="0.7" top="0.78749999999999998" bottom="0.78749999999999998" header="0.51180555555555496" footer="0.51180555555555496"/>
  <pageSetup paperSize="9" firstPageNumber="0" fitToWidth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K38"/>
  <sheetViews>
    <sheetView showGridLines="0" topLeftCell="A4" zoomScaleNormal="100" workbookViewId="0">
      <selection activeCell="W11" sqref="W11"/>
    </sheetView>
  </sheetViews>
  <sheetFormatPr defaultRowHeight="15.6"/>
  <cols>
    <col min="1" max="1" width="9.109375" style="69" customWidth="1"/>
    <col min="2" max="13" width="4" style="69" customWidth="1"/>
    <col min="14" max="15" width="4.33203125" style="69" customWidth="1"/>
    <col min="16" max="19" width="5.109375" style="69" customWidth="1"/>
    <col min="20" max="258" width="8.88671875" style="69" customWidth="1"/>
    <col min="259" max="260" width="6.5546875" style="69" customWidth="1"/>
    <col min="261" max="261" width="26.109375" style="69" customWidth="1"/>
    <col min="262" max="270" width="5.6640625" style="69" customWidth="1"/>
    <col min="271" max="514" width="8.88671875" style="69" customWidth="1"/>
    <col min="515" max="516" width="6.5546875" style="69" customWidth="1"/>
    <col min="517" max="517" width="26.109375" style="69" customWidth="1"/>
    <col min="518" max="526" width="5.6640625" style="69" customWidth="1"/>
    <col min="527" max="770" width="8.88671875" style="69" customWidth="1"/>
    <col min="771" max="772" width="6.5546875" style="69" customWidth="1"/>
    <col min="773" max="773" width="26.109375" style="69" customWidth="1"/>
    <col min="774" max="782" width="5.6640625" style="69" customWidth="1"/>
    <col min="783" max="1025" width="8.88671875" style="69" customWidth="1"/>
  </cols>
  <sheetData>
    <row r="1" spans="1:24">
      <c r="A1" s="69" t="s">
        <v>202</v>
      </c>
      <c r="B1" s="322">
        <v>43261</v>
      </c>
      <c r="C1" s="322"/>
      <c r="D1" s="322"/>
    </row>
    <row r="2" spans="1:24">
      <c r="A2" s="321" t="s">
        <v>203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24" ht="6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4" ht="13.5" customHeight="1">
      <c r="A4" s="315" t="s">
        <v>204</v>
      </c>
      <c r="B4" s="320" t="s">
        <v>111</v>
      </c>
      <c r="C4" s="320"/>
      <c r="D4" s="320"/>
      <c r="E4" s="320"/>
      <c r="F4" s="320"/>
      <c r="G4" s="317" t="s">
        <v>205</v>
      </c>
      <c r="H4" s="317"/>
      <c r="I4" s="317"/>
      <c r="J4" s="320" t="str">
        <f>'Nasazení do skupin'!$A$2</f>
        <v>MŽ3</v>
      </c>
      <c r="K4" s="320"/>
      <c r="L4" s="320"/>
      <c r="M4" s="320"/>
      <c r="N4" s="315" t="s">
        <v>206</v>
      </c>
      <c r="O4" s="315"/>
      <c r="P4" s="313">
        <v>1</v>
      </c>
      <c r="Q4" s="314" t="s">
        <v>207</v>
      </c>
      <c r="R4" s="314"/>
      <c r="S4" s="313" t="str">
        <f>VLOOKUP(P4,Zápasy!B4:H78,2,0)</f>
        <v>A</v>
      </c>
    </row>
    <row r="5" spans="1:24" ht="13.5" customHeight="1">
      <c r="A5" s="315"/>
      <c r="B5" s="320"/>
      <c r="C5" s="320"/>
      <c r="D5" s="320"/>
      <c r="E5" s="320"/>
      <c r="F5" s="320"/>
      <c r="G5" s="317"/>
      <c r="H5" s="317"/>
      <c r="I5" s="317"/>
      <c r="J5" s="320"/>
      <c r="K5" s="320"/>
      <c r="L5" s="320"/>
      <c r="M5" s="320"/>
      <c r="N5" s="315"/>
      <c r="O5" s="315"/>
      <c r="P5" s="313"/>
      <c r="Q5" s="314"/>
      <c r="R5" s="314"/>
      <c r="S5" s="313"/>
    </row>
    <row r="6" spans="1:24" ht="13.5" customHeight="1">
      <c r="A6" s="315" t="s">
        <v>208</v>
      </c>
      <c r="B6" s="316">
        <f>$B$1</f>
        <v>43261</v>
      </c>
      <c r="C6" s="316"/>
      <c r="D6" s="316"/>
      <c r="E6" s="316"/>
      <c r="F6" s="316"/>
      <c r="G6" s="317" t="s">
        <v>209</v>
      </c>
      <c r="H6" s="317"/>
      <c r="I6" s="317"/>
      <c r="J6" s="318">
        <f>VLOOKUP(P4,Zápasy!B4:H78,4,0)</f>
        <v>0</v>
      </c>
      <c r="K6" s="318"/>
      <c r="L6" s="318"/>
      <c r="M6" s="318"/>
      <c r="N6" s="319" t="s">
        <v>210</v>
      </c>
      <c r="O6" s="319"/>
      <c r="P6" s="319"/>
      <c r="Q6" s="319" t="s">
        <v>211</v>
      </c>
      <c r="R6" s="319"/>
      <c r="S6" s="319"/>
      <c r="V6" s="141"/>
      <c r="X6" s="141"/>
    </row>
    <row r="7" spans="1:24" ht="13.2" customHeight="1">
      <c r="A7" s="315"/>
      <c r="B7" s="316"/>
      <c r="C7" s="316"/>
      <c r="D7" s="316"/>
      <c r="E7" s="316"/>
      <c r="F7" s="316"/>
      <c r="G7" s="317"/>
      <c r="H7" s="317"/>
      <c r="I7" s="317"/>
      <c r="J7" s="318"/>
      <c r="K7" s="318"/>
      <c r="L7" s="318"/>
      <c r="M7" s="318"/>
      <c r="N7" s="319"/>
      <c r="O7" s="319"/>
      <c r="P7" s="319"/>
      <c r="Q7" s="319"/>
      <c r="R7" s="319"/>
      <c r="S7" s="319"/>
      <c r="V7" s="141"/>
      <c r="X7" s="141"/>
    </row>
    <row r="8" spans="1:24" ht="18.75" customHeight="1">
      <c r="A8" s="142" t="s">
        <v>212</v>
      </c>
      <c r="B8" s="308"/>
      <c r="C8" s="308"/>
      <c r="D8" s="308"/>
      <c r="E8" s="308"/>
      <c r="F8" s="308"/>
      <c r="G8" s="142" t="s">
        <v>213</v>
      </c>
      <c r="H8" s="143"/>
      <c r="I8" s="309" t="str">
        <f>VLOOKUP(B13,'Nasazení do skupin'!$B$5:$S$40,18,0)</f>
        <v>Bednář</v>
      </c>
      <c r="J8" s="309"/>
      <c r="K8" s="309"/>
      <c r="L8" s="309"/>
      <c r="M8" s="309"/>
      <c r="N8" s="142" t="s">
        <v>214</v>
      </c>
      <c r="O8" s="143"/>
      <c r="P8" s="308" t="str">
        <f>VLOOKUP(B13,'Nasazení do skupin'!$B$5:$S$40,17,0)</f>
        <v>Kolouch</v>
      </c>
      <c r="Q8" s="308"/>
      <c r="R8" s="308"/>
      <c r="S8" s="308"/>
      <c r="V8" s="141"/>
      <c r="X8" s="141"/>
    </row>
    <row r="9" spans="1:24">
      <c r="A9" s="144" t="s">
        <v>215</v>
      </c>
      <c r="B9" s="310"/>
      <c r="C9" s="310"/>
      <c r="D9" s="310"/>
      <c r="E9" s="310"/>
      <c r="F9" s="310"/>
      <c r="G9" s="311" t="s">
        <v>215</v>
      </c>
      <c r="H9" s="311"/>
      <c r="I9" s="312"/>
      <c r="J9" s="312"/>
      <c r="K9" s="312"/>
      <c r="L9" s="312"/>
      <c r="M9" s="312"/>
      <c r="N9" s="311" t="s">
        <v>215</v>
      </c>
      <c r="O9" s="311"/>
      <c r="P9" s="310"/>
      <c r="Q9" s="310"/>
      <c r="R9" s="310"/>
      <c r="S9" s="310"/>
      <c r="V9" s="141"/>
      <c r="X9" s="141"/>
    </row>
    <row r="10" spans="1:24" ht="18.75" customHeight="1">
      <c r="A10" s="142" t="s">
        <v>212</v>
      </c>
      <c r="B10" s="308"/>
      <c r="C10" s="308"/>
      <c r="D10" s="308"/>
      <c r="E10" s="308"/>
      <c r="F10" s="308"/>
      <c r="G10" s="142" t="s">
        <v>216</v>
      </c>
      <c r="H10" s="143"/>
      <c r="I10" s="309" t="str">
        <f>VLOOKUP(H13,'Nasazení do skupin'!$B$5:$S$40,18,0)</f>
        <v>Tolar</v>
      </c>
      <c r="J10" s="309"/>
      <c r="K10" s="309"/>
      <c r="L10" s="309"/>
      <c r="M10" s="309"/>
      <c r="N10" s="142" t="s">
        <v>217</v>
      </c>
      <c r="O10" s="143"/>
      <c r="P10" s="308" t="str">
        <f>VLOOKUP(H13,'Nasazení do skupin'!$B$5:$S$40,17,0)</f>
        <v>Gasczyk</v>
      </c>
      <c r="Q10" s="308"/>
      <c r="R10" s="308"/>
      <c r="S10" s="308"/>
      <c r="V10" s="141"/>
      <c r="X10" s="141"/>
    </row>
    <row r="11" spans="1:24">
      <c r="A11" s="144" t="s">
        <v>215</v>
      </c>
      <c r="B11" s="310"/>
      <c r="C11" s="310"/>
      <c r="D11" s="310"/>
      <c r="E11" s="310"/>
      <c r="F11" s="310"/>
      <c r="G11" s="311" t="s">
        <v>215</v>
      </c>
      <c r="H11" s="311"/>
      <c r="I11" s="312"/>
      <c r="J11" s="312"/>
      <c r="K11" s="312"/>
      <c r="L11" s="312"/>
      <c r="M11" s="312"/>
      <c r="N11" s="311" t="s">
        <v>215</v>
      </c>
      <c r="O11" s="311"/>
      <c r="P11" s="310"/>
      <c r="Q11" s="310"/>
      <c r="R11" s="310"/>
      <c r="S11" s="310"/>
    </row>
    <row r="12" spans="1:24" ht="12" customHeight="1">
      <c r="A12" s="305" t="s">
        <v>218</v>
      </c>
      <c r="B12" s="306" t="s">
        <v>219</v>
      </c>
      <c r="C12" s="306"/>
      <c r="D12" s="306"/>
      <c r="E12" s="306"/>
      <c r="F12" s="306"/>
      <c r="G12" s="307" t="s">
        <v>220</v>
      </c>
      <c r="H12" s="306" t="s">
        <v>221</v>
      </c>
      <c r="I12" s="306"/>
      <c r="J12" s="306"/>
      <c r="K12" s="306"/>
      <c r="L12" s="306"/>
      <c r="M12" s="307" t="s">
        <v>220</v>
      </c>
      <c r="N12" s="303" t="s">
        <v>222</v>
      </c>
      <c r="O12" s="303"/>
      <c r="P12" s="303" t="s">
        <v>223</v>
      </c>
      <c r="Q12" s="303"/>
      <c r="R12" s="303" t="s">
        <v>224</v>
      </c>
      <c r="S12" s="303"/>
    </row>
    <row r="13" spans="1:24" s="147" customFormat="1" ht="24" customHeight="1">
      <c r="A13" s="305"/>
      <c r="B13" s="304" t="str">
        <f>VLOOKUP(P4,Zápasy!$B$4:$H$77,5,0)</f>
        <v>Městský nohejbalový klub Modřice, z.s. "A"</v>
      </c>
      <c r="C13" s="304"/>
      <c r="D13" s="304"/>
      <c r="E13" s="304"/>
      <c r="F13" s="304"/>
      <c r="G13" s="307"/>
      <c r="H13" s="304" t="str">
        <f>VLOOKUP(P4,Zápasy!$B$4:$H$76,7,0)</f>
        <v>TJ Baník Stříbro</v>
      </c>
      <c r="I13" s="304"/>
      <c r="J13" s="304"/>
      <c r="K13" s="304"/>
      <c r="L13" s="304"/>
      <c r="M13" s="307"/>
      <c r="N13" s="145" t="s">
        <v>106</v>
      </c>
      <c r="O13" s="146" t="s">
        <v>225</v>
      </c>
      <c r="P13" s="145" t="s">
        <v>106</v>
      </c>
      <c r="Q13" s="146" t="s">
        <v>225</v>
      </c>
      <c r="R13" s="145" t="s">
        <v>106</v>
      </c>
      <c r="S13" s="146" t="s">
        <v>225</v>
      </c>
    </row>
    <row r="14" spans="1:24" s="147" customFormat="1" ht="18" customHeight="1">
      <c r="A14" s="148" t="s">
        <v>113</v>
      </c>
      <c r="B14" s="149"/>
      <c r="C14" s="150"/>
      <c r="D14" s="150"/>
      <c r="E14" s="150"/>
      <c r="F14" s="151"/>
      <c r="G14" s="152"/>
      <c r="H14" s="149"/>
      <c r="I14" s="150"/>
      <c r="J14" s="150"/>
      <c r="K14" s="150"/>
      <c r="L14" s="153"/>
      <c r="M14" s="154"/>
      <c r="N14" s="155"/>
      <c r="O14" s="153"/>
      <c r="P14" s="301"/>
      <c r="Q14" s="302"/>
      <c r="R14" s="301"/>
      <c r="S14" s="302"/>
    </row>
    <row r="15" spans="1:24" s="147" customFormat="1" ht="18" customHeight="1">
      <c r="A15" s="156" t="s">
        <v>115</v>
      </c>
      <c r="B15" s="157"/>
      <c r="C15" s="158"/>
      <c r="D15" s="158"/>
      <c r="E15" s="158"/>
      <c r="F15" s="159"/>
      <c r="G15" s="160"/>
      <c r="H15" s="157"/>
      <c r="I15" s="158"/>
      <c r="J15" s="158"/>
      <c r="K15" s="158"/>
      <c r="L15" s="159"/>
      <c r="M15" s="161"/>
      <c r="N15" s="162"/>
      <c r="O15" s="159"/>
      <c r="P15" s="301"/>
      <c r="Q15" s="302"/>
      <c r="R15" s="301"/>
      <c r="S15" s="302"/>
    </row>
    <row r="16" spans="1:24" s="147" customFormat="1" ht="18" customHeight="1">
      <c r="A16" s="163" t="s">
        <v>114</v>
      </c>
      <c r="B16" s="164"/>
      <c r="C16" s="165"/>
      <c r="D16" s="165"/>
      <c r="E16" s="165"/>
      <c r="F16" s="166"/>
      <c r="G16" s="167"/>
      <c r="H16" s="164"/>
      <c r="I16" s="165"/>
      <c r="J16" s="165"/>
      <c r="K16" s="165"/>
      <c r="L16" s="166"/>
      <c r="M16" s="168"/>
      <c r="N16" s="169"/>
      <c r="O16" s="170"/>
      <c r="P16" s="301"/>
      <c r="Q16" s="302"/>
      <c r="R16" s="301"/>
      <c r="S16" s="302"/>
    </row>
    <row r="17" spans="1:24" s="147" customFormat="1" ht="27.6" customHeight="1">
      <c r="A17" s="171" t="s">
        <v>226</v>
      </c>
      <c r="B17" s="172">
        <f>VLOOKUP(B13,'Nasazení do skupin'!$B$5:$S$40,2,0)</f>
        <v>5268</v>
      </c>
      <c r="C17" s="172">
        <f>VLOOKUP(B13,'Nasazení do skupin'!$B$5:$S$40,5,0)</f>
        <v>5287</v>
      </c>
      <c r="D17" s="172">
        <f>VLOOKUP(B13,'Nasazení do skupin'!$B$5:$S$40,8,0)</f>
        <v>6006</v>
      </c>
      <c r="E17" s="172">
        <f>VLOOKUP(B13,'Nasazení do skupin'!$B$5:$S$40,11,0)</f>
        <v>0</v>
      </c>
      <c r="F17" s="172">
        <f>VLOOKUP(B13,'Nasazení do skupin'!$B$5:$S$40,14,0)</f>
        <v>0</v>
      </c>
      <c r="G17" s="173"/>
      <c r="H17" s="172">
        <f>VLOOKUP(H13,'Nasazení do skupin'!$B$5:$S$40,2,0)</f>
        <v>5153</v>
      </c>
      <c r="I17" s="172">
        <f>VLOOKUP(H13,'Nasazení do skupin'!$B$5:$S$40,5,0)</f>
        <v>5154</v>
      </c>
      <c r="J17" s="172">
        <f>VLOOKUP(H13,'Nasazení do skupin'!$B$5:$S$40,8,0)</f>
        <v>6230</v>
      </c>
      <c r="K17" s="172">
        <f>VLOOKUP(H13,'Nasazení do skupin'!$B$5:$S$40,11,0)</f>
        <v>0</v>
      </c>
      <c r="L17" s="172">
        <f>VLOOKUP(H13,'Nasazení do skupin'!$B$5:$S$40,14,0)</f>
        <v>0</v>
      </c>
      <c r="M17" s="154"/>
      <c r="N17" s="174" t="s">
        <v>227</v>
      </c>
      <c r="O17" s="175"/>
      <c r="P17" s="175"/>
      <c r="Q17" s="175"/>
      <c r="R17" s="175"/>
      <c r="S17" s="176"/>
    </row>
    <row r="18" spans="1:24" s="147" customFormat="1" ht="88.2" customHeight="1">
      <c r="A18" s="163" t="s">
        <v>228</v>
      </c>
      <c r="B18" s="177" t="str">
        <f>VLOOKUP(B13,'Nasazení do skupin'!$B$5:$S$40,3,0)</f>
        <v>Kolouch Patrik</v>
      </c>
      <c r="C18" s="177" t="str">
        <f>VLOOKUP(B13,'Nasazení do skupin'!$B$5:$S$40,6,0)</f>
        <v>Svoboda Michael</v>
      </c>
      <c r="D18" s="177" t="str">
        <f>VLOOKUP(B13,'Nasazení do skupin'!$B$5:$S$40,9,0)</f>
        <v>Sluka Tomáš</v>
      </c>
      <c r="E18" s="177">
        <f>VLOOKUP(B13,'Nasazení do skupin'!$B$5:$S$40,12,0)</f>
        <v>0</v>
      </c>
      <c r="F18" s="177">
        <f>VLOOKUP(B13,'Nasazení do skupin'!$B$5:$S$40,15,0)</f>
        <v>0</v>
      </c>
      <c r="G18" s="178"/>
      <c r="H18" s="177" t="str">
        <f>VLOOKUP(H13,'Nasazení do skupin'!$B$5:$S$40,3,0)</f>
        <v>Tolar Ondřej</v>
      </c>
      <c r="I18" s="177" t="str">
        <f>VLOOKUP(H13,'Nasazení do skupin'!$B$5:$S$40,6,0)</f>
        <v>Adam Gaszczyk</v>
      </c>
      <c r="J18" s="177" t="str">
        <f>VLOOKUP(H13,'Nasazení do skupin'!$B$5:$S$40,9,0)</f>
        <v>Sobotka Lukáš</v>
      </c>
      <c r="K18" s="177">
        <f>VLOOKUP(H13,'Nasazení do skupin'!$B$5:$S$40,12,0)</f>
        <v>0</v>
      </c>
      <c r="L18" s="177">
        <f>VLOOKUP(H13,'Nasazení do skupin'!$B$5:$S$40,15,0)</f>
        <v>0</v>
      </c>
      <c r="M18" s="179"/>
      <c r="N18" s="175"/>
      <c r="O18" s="175"/>
      <c r="P18" s="175"/>
      <c r="Q18" s="175"/>
      <c r="R18" s="175"/>
      <c r="S18" s="176"/>
    </row>
    <row r="19" spans="1:24" s="147" customFormat="1" ht="19.2" customHeight="1">
      <c r="A19" s="180" t="s">
        <v>229</v>
      </c>
      <c r="B19" s="181">
        <f>VLOOKUP(B13,'Nasazení do skupin'!$B$5:$S$40,4,0)</f>
        <v>2</v>
      </c>
      <c r="C19" s="181">
        <f>VLOOKUP(B13,'Nasazení do skupin'!$B$5:$S$40,7,0)</f>
        <v>11</v>
      </c>
      <c r="D19" s="181">
        <f>VLOOKUP(B13,'Nasazení do skupin'!$B$5:$S$40,10,0)</f>
        <v>23</v>
      </c>
      <c r="E19" s="181">
        <f>VLOOKUP(B13,'Nasazení do skupin'!$B$5:$S$40,13,0)</f>
        <v>0</v>
      </c>
      <c r="F19" s="181">
        <f>VLOOKUP(B13,'Nasazení do skupin'!$B$5:$S$40,16,0)</f>
        <v>0</v>
      </c>
      <c r="G19" s="182"/>
      <c r="H19" s="181">
        <f>VLOOKUP(H13,'Nasazení do skupin'!$B$5:$S$40,4,0)</f>
        <v>6</v>
      </c>
      <c r="I19" s="181">
        <f>VLOOKUP(H13,'Nasazení do skupin'!$B$5:$S$40,7,0)</f>
        <v>5</v>
      </c>
      <c r="J19" s="181">
        <f>VLOOKUP(H13,'Nasazení do skupin'!$B$5:$S$40,10,0)</f>
        <v>3</v>
      </c>
      <c r="K19" s="181">
        <f>VLOOKUP(H13,'Nasazení do skupin'!$B$5:$S$40,13,0)</f>
        <v>0</v>
      </c>
      <c r="L19" s="181">
        <f>VLOOKUP(H13,'Nasazení do skupin'!$B$5:$S$40,16,0)</f>
        <v>0</v>
      </c>
      <c r="M19" s="183"/>
      <c r="N19" s="184"/>
      <c r="O19" s="184"/>
      <c r="P19" s="184"/>
      <c r="Q19" s="184"/>
      <c r="R19" s="184"/>
      <c r="S19" s="185"/>
    </row>
    <row r="20" spans="1:24" s="147" customFormat="1" ht="33.6" customHeight="1"/>
    <row r="21" spans="1:24">
      <c r="A21" s="321" t="s">
        <v>203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</row>
    <row r="22" spans="1:24" ht="6.7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</row>
    <row r="23" spans="1:24" ht="13.5" customHeight="1">
      <c r="A23" s="315" t="s">
        <v>204</v>
      </c>
      <c r="B23" s="320" t="s">
        <v>111</v>
      </c>
      <c r="C23" s="320"/>
      <c r="D23" s="320"/>
      <c r="E23" s="320"/>
      <c r="F23" s="320"/>
      <c r="G23" s="317" t="s">
        <v>205</v>
      </c>
      <c r="H23" s="317"/>
      <c r="I23" s="317"/>
      <c r="J23" s="320" t="str">
        <f>'Nasazení do skupin'!$A$2</f>
        <v>MŽ3</v>
      </c>
      <c r="K23" s="320"/>
      <c r="L23" s="320"/>
      <c r="M23" s="320"/>
      <c r="N23" s="315" t="s">
        <v>206</v>
      </c>
      <c r="O23" s="315"/>
      <c r="P23" s="313">
        <v>2</v>
      </c>
      <c r="Q23" s="314" t="s">
        <v>207</v>
      </c>
      <c r="R23" s="314"/>
      <c r="S23" s="313" t="str">
        <f>VLOOKUP(P23,Zápasy!B4:H78,2,0)</f>
        <v>B</v>
      </c>
    </row>
    <row r="24" spans="1:24" ht="13.5" customHeight="1">
      <c r="A24" s="315"/>
      <c r="B24" s="320"/>
      <c r="C24" s="320"/>
      <c r="D24" s="320"/>
      <c r="E24" s="320"/>
      <c r="F24" s="320"/>
      <c r="G24" s="317"/>
      <c r="H24" s="317"/>
      <c r="I24" s="317"/>
      <c r="J24" s="320"/>
      <c r="K24" s="320"/>
      <c r="L24" s="320"/>
      <c r="M24" s="320"/>
      <c r="N24" s="315"/>
      <c r="O24" s="315"/>
      <c r="P24" s="313"/>
      <c r="Q24" s="314"/>
      <c r="R24" s="314"/>
      <c r="S24" s="313"/>
    </row>
    <row r="25" spans="1:24" ht="13.5" customHeight="1">
      <c r="A25" s="315" t="s">
        <v>208</v>
      </c>
      <c r="B25" s="316">
        <f>$B$1</f>
        <v>43261</v>
      </c>
      <c r="C25" s="316"/>
      <c r="D25" s="316"/>
      <c r="E25" s="316"/>
      <c r="F25" s="316"/>
      <c r="G25" s="317" t="s">
        <v>209</v>
      </c>
      <c r="H25" s="317"/>
      <c r="I25" s="317"/>
      <c r="J25" s="318">
        <f>VLOOKUP(P23,Zápasy!B4:H78,4,0)</f>
        <v>0</v>
      </c>
      <c r="K25" s="318"/>
      <c r="L25" s="318"/>
      <c r="M25" s="318"/>
      <c r="N25" s="319" t="s">
        <v>210</v>
      </c>
      <c r="O25" s="319"/>
      <c r="P25" s="319"/>
      <c r="Q25" s="319" t="s">
        <v>211</v>
      </c>
      <c r="R25" s="319"/>
      <c r="S25" s="319"/>
      <c r="V25" s="141"/>
      <c r="X25" s="141"/>
    </row>
    <row r="26" spans="1:24" ht="13.2" customHeight="1">
      <c r="A26" s="315"/>
      <c r="B26" s="316"/>
      <c r="C26" s="316"/>
      <c r="D26" s="316"/>
      <c r="E26" s="316"/>
      <c r="F26" s="316"/>
      <c r="G26" s="317"/>
      <c r="H26" s="317"/>
      <c r="I26" s="317"/>
      <c r="J26" s="318"/>
      <c r="K26" s="318"/>
      <c r="L26" s="318"/>
      <c r="M26" s="318"/>
      <c r="N26" s="319"/>
      <c r="O26" s="319"/>
      <c r="P26" s="319"/>
      <c r="Q26" s="319"/>
      <c r="R26" s="319"/>
      <c r="S26" s="319"/>
      <c r="V26" s="141"/>
      <c r="X26" s="141"/>
    </row>
    <row r="27" spans="1:24" ht="18.75" customHeight="1">
      <c r="A27" s="142" t="s">
        <v>212</v>
      </c>
      <c r="B27" s="308"/>
      <c r="C27" s="308"/>
      <c r="D27" s="308"/>
      <c r="E27" s="308"/>
      <c r="F27" s="308"/>
      <c r="G27" s="142" t="s">
        <v>213</v>
      </c>
      <c r="H27" s="143"/>
      <c r="I27" s="309" t="str">
        <f>VLOOKUP(B32,'Nasazení do skupin'!$B$5:$S$40,18,0)</f>
        <v>Dutka</v>
      </c>
      <c r="J27" s="309"/>
      <c r="K27" s="309"/>
      <c r="L27" s="309"/>
      <c r="M27" s="309"/>
      <c r="N27" s="142" t="s">
        <v>214</v>
      </c>
      <c r="O27" s="143"/>
      <c r="P27" s="308" t="str">
        <f>VLOOKUP(B32,'Nasazení do skupin'!$B$5:$S$40,17,0)</f>
        <v>Stýblo</v>
      </c>
      <c r="Q27" s="308"/>
      <c r="R27" s="308"/>
      <c r="S27" s="308"/>
      <c r="V27" s="141"/>
      <c r="X27" s="141"/>
    </row>
    <row r="28" spans="1:24">
      <c r="A28" s="144" t="s">
        <v>215</v>
      </c>
      <c r="B28" s="310"/>
      <c r="C28" s="310"/>
      <c r="D28" s="310"/>
      <c r="E28" s="310"/>
      <c r="F28" s="310"/>
      <c r="G28" s="311" t="s">
        <v>215</v>
      </c>
      <c r="H28" s="311"/>
      <c r="I28" s="312"/>
      <c r="J28" s="312"/>
      <c r="K28" s="312"/>
      <c r="L28" s="312"/>
      <c r="M28" s="312"/>
      <c r="N28" s="311" t="s">
        <v>215</v>
      </c>
      <c r="O28" s="311"/>
      <c r="P28" s="310"/>
      <c r="Q28" s="310"/>
      <c r="R28" s="310"/>
      <c r="S28" s="310"/>
      <c r="V28" s="141"/>
      <c r="X28" s="141"/>
    </row>
    <row r="29" spans="1:24" ht="18.75" customHeight="1">
      <c r="A29" s="142" t="s">
        <v>212</v>
      </c>
      <c r="B29" s="308"/>
      <c r="C29" s="308"/>
      <c r="D29" s="308"/>
      <c r="E29" s="308"/>
      <c r="F29" s="308"/>
      <c r="G29" s="142" t="s">
        <v>216</v>
      </c>
      <c r="H29" s="143"/>
      <c r="I29" s="309" t="str">
        <f>VLOOKUP(H32,'Nasazení do skupin'!$B$5:$S$40,18,0)</f>
        <v>Votava</v>
      </c>
      <c r="J29" s="309"/>
      <c r="K29" s="309"/>
      <c r="L29" s="309"/>
      <c r="M29" s="309"/>
      <c r="N29" s="142" t="s">
        <v>217</v>
      </c>
      <c r="O29" s="143"/>
      <c r="P29" s="308" t="str">
        <f>VLOOKUP(H32,'Nasazení do skupin'!$B$5:$S$40,17,0)</f>
        <v>Mandl</v>
      </c>
      <c r="Q29" s="308"/>
      <c r="R29" s="308"/>
      <c r="S29" s="308"/>
      <c r="V29" s="141"/>
      <c r="X29" s="141"/>
    </row>
    <row r="30" spans="1:24">
      <c r="A30" s="144" t="s">
        <v>215</v>
      </c>
      <c r="B30" s="310"/>
      <c r="C30" s="310"/>
      <c r="D30" s="310"/>
      <c r="E30" s="310"/>
      <c r="F30" s="310"/>
      <c r="G30" s="311" t="s">
        <v>215</v>
      </c>
      <c r="H30" s="311"/>
      <c r="I30" s="312"/>
      <c r="J30" s="312"/>
      <c r="K30" s="312"/>
      <c r="L30" s="312"/>
      <c r="M30" s="312"/>
      <c r="N30" s="311" t="s">
        <v>215</v>
      </c>
      <c r="O30" s="311"/>
      <c r="P30" s="310"/>
      <c r="Q30" s="310"/>
      <c r="R30" s="310"/>
      <c r="S30" s="310"/>
    </row>
    <row r="31" spans="1:24" ht="12" customHeight="1">
      <c r="A31" s="305" t="s">
        <v>218</v>
      </c>
      <c r="B31" s="306" t="s">
        <v>219</v>
      </c>
      <c r="C31" s="306"/>
      <c r="D31" s="306"/>
      <c r="E31" s="306"/>
      <c r="F31" s="306"/>
      <c r="G31" s="307" t="s">
        <v>220</v>
      </c>
      <c r="H31" s="306" t="s">
        <v>221</v>
      </c>
      <c r="I31" s="306"/>
      <c r="J31" s="306"/>
      <c r="K31" s="306"/>
      <c r="L31" s="306"/>
      <c r="M31" s="307" t="s">
        <v>220</v>
      </c>
      <c r="N31" s="303" t="s">
        <v>222</v>
      </c>
      <c r="O31" s="303"/>
      <c r="P31" s="303" t="s">
        <v>223</v>
      </c>
      <c r="Q31" s="303"/>
      <c r="R31" s="303" t="s">
        <v>224</v>
      </c>
      <c r="S31" s="303"/>
    </row>
    <row r="32" spans="1:24" s="147" customFormat="1" ht="24" customHeight="1">
      <c r="A32" s="305"/>
      <c r="B32" s="304" t="str">
        <f>VLOOKUP(P23,Zápasy!$B$4:$H$77,5,0)</f>
        <v>SK Liapor - Witte Karlovy Vary z.s.</v>
      </c>
      <c r="C32" s="304"/>
      <c r="D32" s="304"/>
      <c r="E32" s="304"/>
      <c r="F32" s="304"/>
      <c r="G32" s="307"/>
      <c r="H32" s="304" t="str">
        <f>VLOOKUP(P23,Zápasy!$B$4:$H$76,7,0)</f>
        <v>Tělovýchovná jednota Radomyšl, z.s.</v>
      </c>
      <c r="I32" s="304"/>
      <c r="J32" s="304"/>
      <c r="K32" s="304"/>
      <c r="L32" s="304"/>
      <c r="M32" s="307"/>
      <c r="N32" s="145" t="s">
        <v>106</v>
      </c>
      <c r="O32" s="146" t="s">
        <v>225</v>
      </c>
      <c r="P32" s="145" t="s">
        <v>106</v>
      </c>
      <c r="Q32" s="146" t="s">
        <v>225</v>
      </c>
      <c r="R32" s="145" t="s">
        <v>106</v>
      </c>
      <c r="S32" s="146" t="s">
        <v>225</v>
      </c>
    </row>
    <row r="33" spans="1:19" s="147" customFormat="1" ht="18" customHeight="1">
      <c r="A33" s="148" t="s">
        <v>113</v>
      </c>
      <c r="B33" s="149"/>
      <c r="C33" s="150"/>
      <c r="D33" s="150"/>
      <c r="E33" s="150"/>
      <c r="F33" s="151"/>
      <c r="G33" s="152"/>
      <c r="H33" s="149"/>
      <c r="I33" s="150"/>
      <c r="J33" s="150"/>
      <c r="K33" s="150"/>
      <c r="L33" s="153"/>
      <c r="M33" s="154"/>
      <c r="N33" s="155"/>
      <c r="O33" s="153"/>
      <c r="P33" s="301"/>
      <c r="Q33" s="302"/>
      <c r="R33" s="301"/>
      <c r="S33" s="302"/>
    </row>
    <row r="34" spans="1:19" s="147" customFormat="1" ht="18" customHeight="1">
      <c r="A34" s="156" t="s">
        <v>115</v>
      </c>
      <c r="B34" s="157"/>
      <c r="C34" s="158"/>
      <c r="D34" s="158"/>
      <c r="E34" s="158"/>
      <c r="F34" s="159"/>
      <c r="G34" s="160"/>
      <c r="H34" s="157"/>
      <c r="I34" s="158"/>
      <c r="J34" s="158"/>
      <c r="K34" s="158"/>
      <c r="L34" s="159"/>
      <c r="M34" s="161"/>
      <c r="N34" s="162"/>
      <c r="O34" s="159"/>
      <c r="P34" s="301"/>
      <c r="Q34" s="302"/>
      <c r="R34" s="301"/>
      <c r="S34" s="302"/>
    </row>
    <row r="35" spans="1:19" s="147" customFormat="1" ht="18" customHeight="1">
      <c r="A35" s="163" t="s">
        <v>114</v>
      </c>
      <c r="B35" s="164"/>
      <c r="C35" s="165"/>
      <c r="D35" s="165"/>
      <c r="E35" s="165"/>
      <c r="F35" s="166"/>
      <c r="G35" s="167"/>
      <c r="H35" s="164"/>
      <c r="I35" s="165"/>
      <c r="J35" s="165"/>
      <c r="K35" s="165"/>
      <c r="L35" s="166"/>
      <c r="M35" s="168"/>
      <c r="N35" s="169"/>
      <c r="O35" s="170"/>
      <c r="P35" s="301"/>
      <c r="Q35" s="302"/>
      <c r="R35" s="301"/>
      <c r="S35" s="302"/>
    </row>
    <row r="36" spans="1:19" s="147" customFormat="1" ht="27.6" customHeight="1">
      <c r="A36" s="171" t="s">
        <v>226</v>
      </c>
      <c r="B36" s="172">
        <f>VLOOKUP(B32,'Nasazení do skupin'!$B$5:$S$40,2,0)</f>
        <v>6227</v>
      </c>
      <c r="C36" s="172">
        <f>VLOOKUP(B32,'Nasazení do skupin'!$B$5:$S$40,5,0)</f>
        <v>5474</v>
      </c>
      <c r="D36" s="172">
        <f>VLOOKUP(B32,'Nasazení do skupin'!$B$5:$S$40,8,0)</f>
        <v>6072</v>
      </c>
      <c r="E36" s="172">
        <f>VLOOKUP(B32,'Nasazení do skupin'!$B$5:$S$40,11,0)</f>
        <v>6352</v>
      </c>
      <c r="F36" s="172">
        <f>VLOOKUP(B32,'Nasazení do skupin'!$B$5:$S$40,14,0)</f>
        <v>0</v>
      </c>
      <c r="G36" s="173"/>
      <c r="H36" s="172">
        <f>VLOOKUP(H32,'Nasazení do skupin'!$B$5:$S$40,2,0)</f>
        <v>5335</v>
      </c>
      <c r="I36" s="172">
        <f>VLOOKUP(H32,'Nasazení do skupin'!$B$5:$S$40,5,0)</f>
        <v>6362</v>
      </c>
      <c r="J36" s="172">
        <f>VLOOKUP(H32,'Nasazení do skupin'!$B$5:$S$40,8,0)</f>
        <v>5836</v>
      </c>
      <c r="K36" s="172">
        <f>VLOOKUP(H32,'Nasazení do skupin'!$B$5:$S$40,11,0)</f>
        <v>0</v>
      </c>
      <c r="L36" s="172">
        <f>VLOOKUP(H32,'Nasazení do skupin'!$B$5:$S$40,14,0)</f>
        <v>0</v>
      </c>
      <c r="M36" s="154"/>
      <c r="N36" s="174" t="s">
        <v>227</v>
      </c>
      <c r="O36" s="175"/>
      <c r="P36" s="175"/>
      <c r="Q36" s="175"/>
      <c r="R36" s="175"/>
      <c r="S36" s="176"/>
    </row>
    <row r="37" spans="1:19" s="147" customFormat="1" ht="88.2" customHeight="1">
      <c r="A37" s="163" t="s">
        <v>228</v>
      </c>
      <c r="B37" s="177" t="str">
        <f>VLOOKUP(B32,'Nasazení do skupin'!$B$5:$S$40,3,0)</f>
        <v>Gregor Tobiáš</v>
      </c>
      <c r="C37" s="177" t="str">
        <f>VLOOKUP(B32,'Nasazení do skupin'!$B$5:$S$40,6,0)</f>
        <v>Lebeda Marek</v>
      </c>
      <c r="D37" s="177" t="str">
        <f>VLOOKUP(B32,'Nasazení do skupin'!$B$5:$S$40,9,0)</f>
        <v>Stýblo Petr</v>
      </c>
      <c r="E37" s="177" t="str">
        <f>VLOOKUP(B32,'Nasazení do skupin'!$B$5:$S$40,12,0)</f>
        <v>Sunek Matěj</v>
      </c>
      <c r="F37" s="177">
        <f>VLOOKUP(B32,'Nasazení do skupin'!$B$5:$S$40,15,0)</f>
        <v>0</v>
      </c>
      <c r="G37" s="178"/>
      <c r="H37" s="177" t="str">
        <f>VLOOKUP(H32,'Nasazení do skupin'!$B$5:$S$40,3,0)</f>
        <v>Mandl Šimon</v>
      </c>
      <c r="I37" s="177" t="str">
        <f>VLOOKUP(H32,'Nasazení do skupin'!$B$5:$S$40,6,0)</f>
        <v>Mach Štěpán</v>
      </c>
      <c r="J37" s="177" t="str">
        <f>VLOOKUP(H32,'Nasazení do skupin'!$B$5:$S$40,9,0)</f>
        <v>Votava Tomáš</v>
      </c>
      <c r="K37" s="177">
        <f>VLOOKUP(H32,'Nasazení do skupin'!$B$5:$S$40,12,0)</f>
        <v>0</v>
      </c>
      <c r="L37" s="177">
        <f>VLOOKUP(H32,'Nasazení do skupin'!$B$5:$S$40,15,0)</f>
        <v>0</v>
      </c>
      <c r="M37" s="179"/>
      <c r="N37" s="175"/>
      <c r="O37" s="175"/>
      <c r="P37" s="175"/>
      <c r="Q37" s="175"/>
      <c r="R37" s="175"/>
      <c r="S37" s="176"/>
    </row>
    <row r="38" spans="1:19" s="147" customFormat="1" ht="18" customHeight="1">
      <c r="A38" s="180" t="s">
        <v>229</v>
      </c>
      <c r="B38" s="181">
        <f>VLOOKUP(B32,'Nasazení do skupin'!$B$5:$S$40,4,0)</f>
        <v>1</v>
      </c>
      <c r="C38" s="181">
        <f>VLOOKUP(B32,'Nasazení do skupin'!$B$5:$S$40,7,0)</f>
        <v>8</v>
      </c>
      <c r="D38" s="181">
        <f>VLOOKUP(B32,'Nasazení do skupin'!$B$5:$S$40,10,0)</f>
        <v>9</v>
      </c>
      <c r="E38" s="181">
        <f>VLOOKUP(B32,'Nasazení do skupin'!$B$5:$S$40,13,0)</f>
        <v>13</v>
      </c>
      <c r="F38" s="181">
        <f>VLOOKUP(B32,'Nasazení do skupin'!$B$5:$S$40,16,0)</f>
        <v>0</v>
      </c>
      <c r="G38" s="182"/>
      <c r="H38" s="181">
        <f>VLOOKUP(H32,'Nasazení do skupin'!$B$5:$S$40,4,0)</f>
        <v>28</v>
      </c>
      <c r="I38" s="181">
        <f>VLOOKUP(H32,'Nasazení do skupin'!$B$5:$S$40,7,0)</f>
        <v>25</v>
      </c>
      <c r="J38" s="181">
        <f>VLOOKUP(H32,'Nasazení do skupin'!$B$5:$S$40,10,0)</f>
        <v>5</v>
      </c>
      <c r="K38" s="181">
        <f>VLOOKUP(H32,'Nasazení do skupin'!$B$5:$S$40,13,0)</f>
        <v>0</v>
      </c>
      <c r="L38" s="181">
        <f>VLOOKUP(H32,'Nasazení do skupin'!$B$5:$S$40,16,0)</f>
        <v>0</v>
      </c>
      <c r="M38" s="183"/>
      <c r="N38" s="184"/>
      <c r="O38" s="184"/>
      <c r="P38" s="184"/>
      <c r="Q38" s="184"/>
      <c r="R38" s="184"/>
      <c r="S38" s="185"/>
    </row>
  </sheetData>
  <mergeCells count="91"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Q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P10:S10"/>
    <mergeCell ref="B11:F11"/>
    <mergeCell ref="G11:H11"/>
    <mergeCell ref="I11:M11"/>
    <mergeCell ref="N11:O11"/>
    <mergeCell ref="P11:S11"/>
    <mergeCell ref="A12:A13"/>
    <mergeCell ref="B12:F12"/>
    <mergeCell ref="G12:G13"/>
    <mergeCell ref="H12:L12"/>
    <mergeCell ref="M12:M13"/>
    <mergeCell ref="N12:O12"/>
    <mergeCell ref="P12:Q12"/>
    <mergeCell ref="R12:S12"/>
    <mergeCell ref="B13:F13"/>
    <mergeCell ref="H13:L13"/>
    <mergeCell ref="P14:P16"/>
    <mergeCell ref="Q14:Q16"/>
    <mergeCell ref="R14:R16"/>
    <mergeCell ref="S14:S16"/>
    <mergeCell ref="A21:S21"/>
    <mergeCell ref="P23:P24"/>
    <mergeCell ref="Q23:R24"/>
    <mergeCell ref="S23:S24"/>
    <mergeCell ref="A25:A26"/>
    <mergeCell ref="B25:F26"/>
    <mergeCell ref="G25:I26"/>
    <mergeCell ref="J25:M26"/>
    <mergeCell ref="N25:P26"/>
    <mergeCell ref="Q25:S26"/>
    <mergeCell ref="A23:A24"/>
    <mergeCell ref="B23:F24"/>
    <mergeCell ref="G23:I24"/>
    <mergeCell ref="J23:M24"/>
    <mergeCell ref="N23:O24"/>
    <mergeCell ref="B27:F27"/>
    <mergeCell ref="I27:M27"/>
    <mergeCell ref="P27:S27"/>
    <mergeCell ref="B28:F28"/>
    <mergeCell ref="G28:H28"/>
    <mergeCell ref="I28:M28"/>
    <mergeCell ref="N28:O28"/>
    <mergeCell ref="P28:S28"/>
    <mergeCell ref="M31:M32"/>
    <mergeCell ref="B29:F29"/>
    <mergeCell ref="I29:M29"/>
    <mergeCell ref="P29:S29"/>
    <mergeCell ref="B30:F30"/>
    <mergeCell ref="G30:H30"/>
    <mergeCell ref="I30:M30"/>
    <mergeCell ref="N30:O30"/>
    <mergeCell ref="P30:S30"/>
    <mergeCell ref="B32:F32"/>
    <mergeCell ref="H32:L32"/>
    <mergeCell ref="A31:A32"/>
    <mergeCell ref="B31:F31"/>
    <mergeCell ref="G31:G32"/>
    <mergeCell ref="H31:L31"/>
    <mergeCell ref="P33:P35"/>
    <mergeCell ref="Q33:Q35"/>
    <mergeCell ref="R33:R35"/>
    <mergeCell ref="S33:S35"/>
    <mergeCell ref="N31:O31"/>
    <mergeCell ref="P31:Q31"/>
    <mergeCell ref="R31:S31"/>
  </mergeCells>
  <pageMargins left="0.70833333333333304" right="0.70833333333333304" top="0.39374999999999999" bottom="0.39374999999999999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9"/>
  <sheetViews>
    <sheetView topLeftCell="B1" zoomScaleNormal="100" workbookViewId="0">
      <selection activeCell="G13" sqref="G13"/>
    </sheetView>
  </sheetViews>
  <sheetFormatPr defaultRowHeight="14.4"/>
  <cols>
    <col min="1" max="1" width="3" style="10" customWidth="1"/>
    <col min="2" max="2" width="39.6640625" style="10" customWidth="1"/>
    <col min="3" max="3" width="5.88671875" style="10" customWidth="1"/>
    <col min="4" max="4" width="16" style="10" customWidth="1"/>
    <col min="5" max="5" width="4.6640625" style="10" customWidth="1"/>
    <col min="6" max="6" width="5.88671875" style="10" customWidth="1"/>
    <col min="7" max="7" width="16" style="10" customWidth="1"/>
    <col min="8" max="8" width="4.6640625" style="11" customWidth="1"/>
    <col min="9" max="9" width="5.88671875" style="11" customWidth="1"/>
    <col min="10" max="10" width="16" style="11" customWidth="1"/>
    <col min="11" max="11" width="4.6640625" style="11" customWidth="1"/>
    <col min="12" max="12" width="5.88671875" style="11" customWidth="1"/>
    <col min="13" max="13" width="16" style="11" customWidth="1"/>
    <col min="14" max="14" width="4.6640625" style="11" customWidth="1"/>
    <col min="15" max="15" width="5.5546875" style="11" customWidth="1"/>
    <col min="16" max="16" width="16" style="11" customWidth="1"/>
    <col min="17" max="17" width="4.6640625" style="11" customWidth="1"/>
    <col min="18" max="18" width="12" style="11" customWidth="1"/>
    <col min="19" max="267" width="8.88671875" style="10" customWidth="1"/>
    <col min="268" max="268" width="3" style="10" customWidth="1"/>
    <col min="269" max="270" width="8.88671875" style="10" customWidth="1"/>
    <col min="271" max="271" width="17.44140625" style="10" customWidth="1"/>
    <col min="272" max="273" width="8.88671875" style="10" customWidth="1"/>
    <col min="274" max="274" width="36.88671875" style="10" customWidth="1"/>
    <col min="275" max="523" width="8.88671875" style="10" customWidth="1"/>
    <col min="524" max="524" width="3" style="10" customWidth="1"/>
    <col min="525" max="526" width="8.88671875" style="10" customWidth="1"/>
    <col min="527" max="527" width="17.44140625" style="10" customWidth="1"/>
    <col min="528" max="529" width="8.88671875" style="10" customWidth="1"/>
    <col min="530" max="530" width="36.88671875" style="10" customWidth="1"/>
    <col min="531" max="779" width="8.88671875" style="10" customWidth="1"/>
    <col min="780" max="780" width="3" style="10" customWidth="1"/>
    <col min="781" max="782" width="8.88671875" style="10" customWidth="1"/>
    <col min="783" max="783" width="17.44140625" style="10" customWidth="1"/>
    <col min="784" max="785" width="8.88671875" style="10" customWidth="1"/>
    <col min="786" max="786" width="36.88671875" style="10" customWidth="1"/>
    <col min="787" max="1025" width="8.88671875" style="10" customWidth="1"/>
  </cols>
  <sheetData>
    <row r="1" spans="1:19" ht="13.2" customHeight="1">
      <c r="A1" s="198" t="s">
        <v>29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3.2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24.6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9" customFormat="1" ht="13.8">
      <c r="A4" s="12"/>
      <c r="B4" s="13" t="s">
        <v>30</v>
      </c>
      <c r="C4" s="14" t="s">
        <v>31</v>
      </c>
      <c r="D4" s="15" t="s">
        <v>32</v>
      </c>
      <c r="E4" s="16" t="s">
        <v>33</v>
      </c>
      <c r="F4" s="17" t="s">
        <v>31</v>
      </c>
      <c r="G4" s="15" t="s">
        <v>32</v>
      </c>
      <c r="H4" s="16" t="s">
        <v>33</v>
      </c>
      <c r="I4" s="17" t="s">
        <v>31</v>
      </c>
      <c r="J4" s="15" t="s">
        <v>32</v>
      </c>
      <c r="K4" s="16" t="s">
        <v>33</v>
      </c>
      <c r="L4" s="14" t="s">
        <v>31</v>
      </c>
      <c r="M4" s="15" t="s">
        <v>32</v>
      </c>
      <c r="N4" s="16" t="s">
        <v>33</v>
      </c>
      <c r="O4" s="17" t="s">
        <v>31</v>
      </c>
      <c r="P4" s="15" t="s">
        <v>32</v>
      </c>
      <c r="Q4" s="16" t="s">
        <v>33</v>
      </c>
      <c r="R4" s="18" t="s">
        <v>34</v>
      </c>
      <c r="S4" s="18" t="s">
        <v>35</v>
      </c>
    </row>
    <row r="5" spans="1:19" ht="14.4" customHeight="1">
      <c r="A5" s="20">
        <v>1</v>
      </c>
      <c r="B5" s="21" t="s">
        <v>36</v>
      </c>
      <c r="C5" s="22">
        <v>5268</v>
      </c>
      <c r="D5" s="23" t="s">
        <v>37</v>
      </c>
      <c r="E5" s="24">
        <v>2</v>
      </c>
      <c r="F5" s="25">
        <v>5287</v>
      </c>
      <c r="G5" s="23" t="s">
        <v>38</v>
      </c>
      <c r="H5" s="26">
        <v>11</v>
      </c>
      <c r="I5" s="27">
        <v>6006</v>
      </c>
      <c r="J5" s="28" t="s">
        <v>39</v>
      </c>
      <c r="K5" s="26">
        <v>23</v>
      </c>
      <c r="L5" s="29"/>
      <c r="M5" s="23"/>
      <c r="N5" s="26"/>
      <c r="O5" s="30"/>
      <c r="P5" s="23"/>
      <c r="Q5" s="26"/>
      <c r="R5" s="28" t="s">
        <v>40</v>
      </c>
      <c r="S5" s="28" t="s">
        <v>41</v>
      </c>
    </row>
    <row r="6" spans="1:19">
      <c r="A6" s="20">
        <v>2</v>
      </c>
      <c r="B6" s="21" t="s">
        <v>42</v>
      </c>
      <c r="C6" s="22">
        <v>5238</v>
      </c>
      <c r="D6" s="23" t="s">
        <v>43</v>
      </c>
      <c r="E6" s="24">
        <v>45</v>
      </c>
      <c r="F6" s="25">
        <v>5260</v>
      </c>
      <c r="G6" s="23" t="s">
        <v>44</v>
      </c>
      <c r="H6" s="26">
        <v>17</v>
      </c>
      <c r="I6" s="27">
        <v>5262</v>
      </c>
      <c r="J6" s="28" t="s">
        <v>45</v>
      </c>
      <c r="K6" s="26">
        <v>5</v>
      </c>
      <c r="L6" s="29"/>
      <c r="M6" s="23"/>
      <c r="N6" s="26"/>
      <c r="O6" s="30"/>
      <c r="P6" s="23"/>
      <c r="Q6" s="26"/>
      <c r="R6" s="28" t="s">
        <v>41</v>
      </c>
      <c r="S6" s="28" t="s">
        <v>41</v>
      </c>
    </row>
    <row r="7" spans="1:19">
      <c r="A7" s="20">
        <v>3</v>
      </c>
      <c r="B7" s="31" t="s">
        <v>8</v>
      </c>
      <c r="C7" s="22">
        <v>6301</v>
      </c>
      <c r="D7" s="23" t="s">
        <v>46</v>
      </c>
      <c r="E7" s="24">
        <v>7</v>
      </c>
      <c r="F7" s="25">
        <v>6302</v>
      </c>
      <c r="G7" s="23" t="s">
        <v>47</v>
      </c>
      <c r="H7" s="26">
        <v>5</v>
      </c>
      <c r="I7" s="27">
        <v>6303</v>
      </c>
      <c r="J7" s="28" t="s">
        <v>48</v>
      </c>
      <c r="K7" s="26">
        <v>3</v>
      </c>
      <c r="L7" s="29"/>
      <c r="M7" s="23"/>
      <c r="N7" s="26"/>
      <c r="O7" s="30"/>
      <c r="P7" s="23"/>
      <c r="Q7" s="26"/>
      <c r="R7" s="28" t="s">
        <v>49</v>
      </c>
      <c r="S7" s="28" t="s">
        <v>50</v>
      </c>
    </row>
    <row r="8" spans="1:19">
      <c r="A8" s="20">
        <v>4</v>
      </c>
      <c r="B8" s="31" t="s">
        <v>10</v>
      </c>
      <c r="C8" s="22">
        <v>6227</v>
      </c>
      <c r="D8" s="23" t="s">
        <v>51</v>
      </c>
      <c r="E8" s="24">
        <v>1</v>
      </c>
      <c r="F8" s="25">
        <v>5474</v>
      </c>
      <c r="G8" s="23" t="s">
        <v>52</v>
      </c>
      <c r="H8" s="26">
        <v>8</v>
      </c>
      <c r="I8" s="27">
        <v>6072</v>
      </c>
      <c r="J8" s="28" t="s">
        <v>53</v>
      </c>
      <c r="K8" s="26">
        <v>9</v>
      </c>
      <c r="L8" s="29">
        <v>6352</v>
      </c>
      <c r="M8" s="23" t="s">
        <v>54</v>
      </c>
      <c r="N8" s="26">
        <v>13</v>
      </c>
      <c r="O8" s="30"/>
      <c r="P8" s="23"/>
      <c r="Q8" s="26"/>
      <c r="R8" s="28" t="s">
        <v>55</v>
      </c>
      <c r="S8" s="28" t="s">
        <v>56</v>
      </c>
    </row>
    <row r="9" spans="1:19">
      <c r="A9" s="20">
        <v>5</v>
      </c>
      <c r="B9" s="31" t="s">
        <v>12</v>
      </c>
      <c r="C9" s="22">
        <v>4665</v>
      </c>
      <c r="D9" s="23" t="s">
        <v>57</v>
      </c>
      <c r="E9" s="24">
        <v>5</v>
      </c>
      <c r="F9" s="25">
        <v>5956</v>
      </c>
      <c r="G9" s="23" t="s">
        <v>58</v>
      </c>
      <c r="H9" s="26">
        <v>6</v>
      </c>
      <c r="I9" s="27">
        <v>6012</v>
      </c>
      <c r="J9" s="28" t="s">
        <v>59</v>
      </c>
      <c r="K9" s="26">
        <v>2</v>
      </c>
      <c r="L9" s="29"/>
      <c r="M9" s="23"/>
      <c r="N9" s="26"/>
      <c r="O9" s="30"/>
      <c r="P9" s="23"/>
      <c r="Q9" s="26"/>
      <c r="R9" s="28" t="s">
        <v>60</v>
      </c>
      <c r="S9" s="28" t="s">
        <v>61</v>
      </c>
    </row>
    <row r="10" spans="1:19">
      <c r="A10" s="20">
        <v>6</v>
      </c>
      <c r="B10" s="31" t="s">
        <v>14</v>
      </c>
      <c r="C10" s="22">
        <v>4000</v>
      </c>
      <c r="D10" s="23" t="s">
        <v>62</v>
      </c>
      <c r="E10" s="24">
        <v>52</v>
      </c>
      <c r="F10" s="25">
        <v>4515</v>
      </c>
      <c r="G10" s="23" t="s">
        <v>63</v>
      </c>
      <c r="H10" s="26">
        <v>38</v>
      </c>
      <c r="I10" s="27">
        <v>5843</v>
      </c>
      <c r="J10" s="28" t="s">
        <v>64</v>
      </c>
      <c r="K10" s="26">
        <v>54</v>
      </c>
      <c r="L10" s="29"/>
      <c r="M10" s="23"/>
      <c r="N10" s="26"/>
      <c r="O10" s="30"/>
      <c r="P10" s="23"/>
      <c r="Q10" s="26"/>
      <c r="R10" s="28" t="s">
        <v>65</v>
      </c>
      <c r="S10" s="28" t="s">
        <v>66</v>
      </c>
    </row>
    <row r="11" spans="1:19">
      <c r="A11" s="20">
        <v>7</v>
      </c>
      <c r="B11" s="31" t="s">
        <v>16</v>
      </c>
      <c r="C11" s="22">
        <v>5335</v>
      </c>
      <c r="D11" s="23" t="s">
        <v>67</v>
      </c>
      <c r="E11" s="24">
        <v>28</v>
      </c>
      <c r="F11" s="25">
        <v>6362</v>
      </c>
      <c r="G11" s="23" t="s">
        <v>68</v>
      </c>
      <c r="H11" s="26">
        <v>25</v>
      </c>
      <c r="I11" s="27">
        <v>5836</v>
      </c>
      <c r="J11" s="28" t="s">
        <v>69</v>
      </c>
      <c r="K11" s="26">
        <v>5</v>
      </c>
      <c r="L11" s="29"/>
      <c r="M11" s="23"/>
      <c r="N11" s="26"/>
      <c r="O11" s="30"/>
      <c r="P11" s="23"/>
      <c r="Q11" s="26"/>
      <c r="R11" s="28" t="s">
        <v>70</v>
      </c>
      <c r="S11" s="28" t="s">
        <v>71</v>
      </c>
    </row>
    <row r="12" spans="1:19">
      <c r="A12" s="20">
        <v>8</v>
      </c>
      <c r="B12" s="31" t="s">
        <v>18</v>
      </c>
      <c r="C12" s="22">
        <v>5153</v>
      </c>
      <c r="D12" s="23" t="s">
        <v>72</v>
      </c>
      <c r="E12" s="24">
        <v>6</v>
      </c>
      <c r="F12" s="25">
        <v>5154</v>
      </c>
      <c r="G12" s="23" t="s">
        <v>73</v>
      </c>
      <c r="H12" s="26">
        <v>5</v>
      </c>
      <c r="I12" s="27">
        <v>6230</v>
      </c>
      <c r="J12" s="28" t="s">
        <v>74</v>
      </c>
      <c r="K12" s="26">
        <v>3</v>
      </c>
      <c r="L12" s="29"/>
      <c r="M12" s="23"/>
      <c r="N12" s="26"/>
      <c r="O12" s="30"/>
      <c r="P12" s="23"/>
      <c r="Q12" s="26"/>
      <c r="R12" s="28" t="s">
        <v>75</v>
      </c>
      <c r="S12" s="28" t="s">
        <v>76</v>
      </c>
    </row>
    <row r="13" spans="1:19">
      <c r="A13" s="20">
        <v>9</v>
      </c>
      <c r="B13" s="31" t="s">
        <v>20</v>
      </c>
      <c r="C13" s="22">
        <v>5062</v>
      </c>
      <c r="D13" s="23" t="s">
        <v>77</v>
      </c>
      <c r="E13" s="24">
        <v>25</v>
      </c>
      <c r="F13" s="25">
        <v>6039</v>
      </c>
      <c r="G13" s="23" t="s">
        <v>78</v>
      </c>
      <c r="H13" s="26">
        <v>12</v>
      </c>
      <c r="I13" s="27">
        <v>6038</v>
      </c>
      <c r="J13" s="28" t="s">
        <v>79</v>
      </c>
      <c r="K13" s="26">
        <v>13</v>
      </c>
      <c r="L13" s="29"/>
      <c r="M13" s="23"/>
      <c r="N13" s="26"/>
      <c r="O13" s="30"/>
      <c r="P13" s="23"/>
      <c r="Q13" s="26"/>
      <c r="R13" s="28" t="s">
        <v>80</v>
      </c>
      <c r="S13" s="28" t="s">
        <v>81</v>
      </c>
    </row>
    <row r="14" spans="1:19">
      <c r="A14" s="20">
        <v>10</v>
      </c>
      <c r="B14" s="31" t="s">
        <v>22</v>
      </c>
      <c r="C14" s="22">
        <v>5209</v>
      </c>
      <c r="D14" s="23" t="s">
        <v>82</v>
      </c>
      <c r="E14" s="24">
        <v>41</v>
      </c>
      <c r="F14" s="25">
        <v>6256</v>
      </c>
      <c r="G14" s="23" t="s">
        <v>83</v>
      </c>
      <c r="H14" s="26">
        <v>16</v>
      </c>
      <c r="I14" s="27">
        <v>6397</v>
      </c>
      <c r="J14" s="28" t="s">
        <v>84</v>
      </c>
      <c r="K14" s="26">
        <v>47</v>
      </c>
      <c r="L14" s="29"/>
      <c r="M14" s="23"/>
      <c r="N14" s="26"/>
      <c r="O14" s="30"/>
      <c r="P14" s="23"/>
      <c r="Q14" s="26"/>
      <c r="R14" s="28" t="s">
        <v>85</v>
      </c>
      <c r="S14" s="28" t="s">
        <v>86</v>
      </c>
    </row>
    <row r="15" spans="1:19">
      <c r="A15" s="20">
        <v>11</v>
      </c>
      <c r="B15" s="32" t="s">
        <v>87</v>
      </c>
      <c r="C15" s="22">
        <v>6381</v>
      </c>
      <c r="D15" s="23" t="s">
        <v>88</v>
      </c>
      <c r="E15" s="24">
        <v>3</v>
      </c>
      <c r="F15" s="25">
        <v>6383</v>
      </c>
      <c r="G15" s="23" t="s">
        <v>89</v>
      </c>
      <c r="H15" s="26">
        <v>1</v>
      </c>
      <c r="I15" s="27">
        <v>6607</v>
      </c>
      <c r="J15" s="28" t="s">
        <v>90</v>
      </c>
      <c r="K15" s="26">
        <v>7</v>
      </c>
      <c r="L15" s="29"/>
      <c r="M15" s="23"/>
      <c r="N15" s="26"/>
      <c r="O15" s="30"/>
      <c r="P15" s="23"/>
      <c r="Q15" s="26"/>
      <c r="R15" s="28" t="s">
        <v>91</v>
      </c>
      <c r="S15" s="28" t="s">
        <v>92</v>
      </c>
    </row>
    <row r="16" spans="1:19">
      <c r="A16" s="20">
        <v>12</v>
      </c>
      <c r="B16" s="33" t="s">
        <v>93</v>
      </c>
      <c r="C16" s="22">
        <v>5731</v>
      </c>
      <c r="D16" s="23" t="s">
        <v>94</v>
      </c>
      <c r="E16" s="24">
        <v>9</v>
      </c>
      <c r="F16" s="25">
        <v>5735</v>
      </c>
      <c r="G16" s="23" t="s">
        <v>95</v>
      </c>
      <c r="H16" s="26">
        <v>10</v>
      </c>
      <c r="I16" s="27">
        <v>6609</v>
      </c>
      <c r="J16" s="28" t="s">
        <v>96</v>
      </c>
      <c r="K16" s="26">
        <v>2</v>
      </c>
      <c r="L16" s="29"/>
      <c r="M16" s="23"/>
      <c r="N16" s="26"/>
      <c r="O16" s="30"/>
      <c r="P16" s="23"/>
      <c r="Q16" s="26"/>
      <c r="R16" s="28" t="s">
        <v>97</v>
      </c>
      <c r="S16" s="28" t="s">
        <v>97</v>
      </c>
    </row>
    <row r="17" spans="1:19">
      <c r="A17" s="20">
        <v>13</v>
      </c>
      <c r="B17" s="33"/>
      <c r="C17" s="34"/>
      <c r="D17" s="23"/>
      <c r="E17" s="35"/>
      <c r="F17" s="36"/>
      <c r="G17" s="23"/>
      <c r="H17" s="37"/>
      <c r="I17" s="38"/>
      <c r="J17" s="39"/>
      <c r="K17" s="37"/>
      <c r="L17" s="34"/>
      <c r="M17" s="23"/>
      <c r="N17" s="37"/>
      <c r="O17" s="36"/>
      <c r="P17" s="23"/>
      <c r="Q17" s="37"/>
      <c r="R17" s="39"/>
      <c r="S17" s="39"/>
    </row>
    <row r="18" spans="1:19">
      <c r="A18" s="20">
        <v>14</v>
      </c>
      <c r="B18" s="33"/>
      <c r="C18" s="34"/>
      <c r="D18" s="23"/>
      <c r="E18" s="35"/>
      <c r="F18" s="36"/>
      <c r="G18" s="23"/>
      <c r="H18" s="37"/>
      <c r="I18" s="38"/>
      <c r="J18" s="39"/>
      <c r="K18" s="37"/>
      <c r="L18" s="34"/>
      <c r="M18" s="23"/>
      <c r="N18" s="37"/>
      <c r="O18" s="36"/>
      <c r="P18" s="23"/>
      <c r="Q18" s="37"/>
      <c r="R18" s="39"/>
      <c r="S18" s="39"/>
    </row>
    <row r="19" spans="1:19">
      <c r="A19" s="20">
        <v>15</v>
      </c>
      <c r="B19" s="33"/>
      <c r="C19" s="34"/>
      <c r="D19" s="23"/>
      <c r="E19" s="35"/>
      <c r="F19" s="36"/>
      <c r="G19" s="23"/>
      <c r="H19" s="37"/>
      <c r="I19" s="38"/>
      <c r="J19" s="39"/>
      <c r="K19" s="37"/>
      <c r="L19" s="34"/>
      <c r="M19" s="23"/>
      <c r="N19" s="37"/>
      <c r="O19" s="36"/>
      <c r="P19" s="23"/>
      <c r="Q19" s="37"/>
      <c r="R19" s="39"/>
      <c r="S19" s="39"/>
    </row>
  </sheetData>
  <mergeCells count="1">
    <mergeCell ref="A1:S3"/>
  </mergeCells>
  <printOptions horizontalCentered="1"/>
  <pageMargins left="0.59027777777777801" right="0.590277777777778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7E4BD"/>
  </sheetPr>
  <dimension ref="A1:S17"/>
  <sheetViews>
    <sheetView zoomScaleNormal="100" workbookViewId="0">
      <selection activeCell="K23" sqref="K23"/>
    </sheetView>
  </sheetViews>
  <sheetFormatPr defaultRowHeight="14.4"/>
  <cols>
    <col min="1" max="1" width="11.6640625" customWidth="1"/>
    <col min="2" max="2" width="41.21875" style="10" customWidth="1"/>
    <col min="3" max="3" width="5.88671875" style="10" customWidth="1"/>
    <col min="4" max="4" width="16" style="10" customWidth="1"/>
    <col min="5" max="5" width="4.6640625" style="10" customWidth="1"/>
    <col min="6" max="6" width="5.88671875" style="10" customWidth="1"/>
    <col min="7" max="7" width="16" style="10" customWidth="1"/>
    <col min="8" max="8" width="4.6640625" style="11" customWidth="1"/>
    <col min="9" max="9" width="5.88671875" style="11" customWidth="1"/>
    <col min="10" max="10" width="16" style="11" customWidth="1"/>
    <col min="11" max="11" width="4.6640625" style="11" customWidth="1"/>
    <col min="12" max="12" width="5.6640625" style="11" customWidth="1"/>
    <col min="13" max="13" width="16" style="11" customWidth="1"/>
    <col min="14" max="14" width="4.6640625" style="11" customWidth="1"/>
    <col min="15" max="15" width="5.44140625" style="11" customWidth="1"/>
    <col min="16" max="16" width="16" style="11" customWidth="1"/>
    <col min="17" max="17" width="4.6640625" style="11" customWidth="1"/>
    <col min="18" max="18" width="9.6640625" style="11" customWidth="1"/>
    <col min="19" max="19" width="8.88671875" style="10" customWidth="1"/>
    <col min="20" max="249" width="8.44140625" customWidth="1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customWidth="1"/>
    <col min="262" max="262" width="1.44140625" customWidth="1"/>
    <col min="263" max="263" width="4.88671875" customWidth="1"/>
    <col min="264" max="505" width="8.4414062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customWidth="1"/>
    <col min="518" max="518" width="1.44140625" customWidth="1"/>
    <col min="519" max="519" width="4.88671875" customWidth="1"/>
    <col min="520" max="761" width="8.4414062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customWidth="1"/>
    <col min="774" max="774" width="1.44140625" customWidth="1"/>
    <col min="775" max="775" width="4.88671875" customWidth="1"/>
    <col min="776" max="1017" width="8.4414062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5" width="1.44140625" customWidth="1"/>
  </cols>
  <sheetData>
    <row r="1" spans="1:19" ht="30" customHeight="1"/>
    <row r="2" spans="1:19" ht="18" customHeight="1">
      <c r="A2" s="200" t="s">
        <v>98</v>
      </c>
      <c r="B2" s="201" t="s">
        <v>99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6.5" customHeight="1">
      <c r="A3" s="200"/>
      <c r="B3" s="202" t="s">
        <v>100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>
      <c r="A4" s="40" t="s">
        <v>101</v>
      </c>
      <c r="B4" s="13" t="s">
        <v>30</v>
      </c>
      <c r="C4" s="14" t="s">
        <v>31</v>
      </c>
      <c r="D4" s="15" t="s">
        <v>32</v>
      </c>
      <c r="E4" s="16" t="s">
        <v>102</v>
      </c>
      <c r="F4" s="14" t="s">
        <v>31</v>
      </c>
      <c r="G4" s="15" t="s">
        <v>32</v>
      </c>
      <c r="H4" s="16" t="s">
        <v>102</v>
      </c>
      <c r="I4" s="17" t="s">
        <v>31</v>
      </c>
      <c r="J4" s="15" t="s">
        <v>32</v>
      </c>
      <c r="K4" s="16" t="s">
        <v>102</v>
      </c>
      <c r="L4" s="14" t="s">
        <v>31</v>
      </c>
      <c r="M4" s="15" t="s">
        <v>32</v>
      </c>
      <c r="N4" s="16" t="s">
        <v>102</v>
      </c>
      <c r="O4" s="14" t="s">
        <v>31</v>
      </c>
      <c r="P4" s="15" t="s">
        <v>32</v>
      </c>
      <c r="Q4" s="16" t="s">
        <v>102</v>
      </c>
      <c r="R4" s="14" t="s">
        <v>34</v>
      </c>
      <c r="S4" s="15" t="s">
        <v>35</v>
      </c>
    </row>
    <row r="5" spans="1:19">
      <c r="A5" s="203" t="s">
        <v>103</v>
      </c>
      <c r="B5" s="41" t="str">
        <f>'Prezence 10.6.'!B5</f>
        <v>Městský nohejbalový klub Modřice, z.s. "A"</v>
      </c>
      <c r="C5" s="41">
        <f>'Prezence 10.6.'!C5</f>
        <v>5268</v>
      </c>
      <c r="D5" s="41" t="str">
        <f>'Prezence 10.6.'!D5</f>
        <v>Kolouch Patrik</v>
      </c>
      <c r="E5" s="41">
        <f>'Prezence 10.6.'!E5</f>
        <v>2</v>
      </c>
      <c r="F5" s="41">
        <f>'Prezence 10.6.'!F5</f>
        <v>5287</v>
      </c>
      <c r="G5" s="41" t="str">
        <f>'Prezence 10.6.'!G5</f>
        <v>Svoboda Michael</v>
      </c>
      <c r="H5" s="41">
        <f>'Prezence 10.6.'!H5</f>
        <v>11</v>
      </c>
      <c r="I5" s="41">
        <f>'Prezence 10.6.'!I5</f>
        <v>6006</v>
      </c>
      <c r="J5" s="41" t="str">
        <f>'Prezence 10.6.'!J5</f>
        <v>Sluka Tomáš</v>
      </c>
      <c r="K5" s="41">
        <f>'Prezence 10.6.'!K5</f>
        <v>23</v>
      </c>
      <c r="L5" s="41">
        <f>'Prezence 10.6.'!L5</f>
        <v>0</v>
      </c>
      <c r="M5" s="41">
        <f>'Prezence 10.6.'!M5</f>
        <v>0</v>
      </c>
      <c r="N5" s="41">
        <f>'Prezence 10.6.'!N5</f>
        <v>0</v>
      </c>
      <c r="O5" s="41">
        <f>'Prezence 10.6.'!O5</f>
        <v>0</v>
      </c>
      <c r="P5" s="41">
        <f>'Prezence 10.6.'!P5</f>
        <v>0</v>
      </c>
      <c r="Q5" s="41">
        <f>'Prezence 10.6.'!Q5</f>
        <v>0</v>
      </c>
      <c r="R5" s="41" t="str">
        <f>'Prezence 10.6.'!R5</f>
        <v>Kolouch</v>
      </c>
      <c r="S5" s="41" t="str">
        <f>'Prezence 10.6.'!S5</f>
        <v>Bednář</v>
      </c>
    </row>
    <row r="6" spans="1:19">
      <c r="A6" s="203"/>
      <c r="B6" s="41" t="str">
        <f>'Prezence 10.6.'!B14</f>
        <v>T.J. SOKOL Holice</v>
      </c>
      <c r="C6" s="41">
        <f>'Prezence 10.6.'!C14</f>
        <v>5209</v>
      </c>
      <c r="D6" s="41" t="str">
        <f>'Prezence 10.6.'!D14</f>
        <v>Herynek Petr</v>
      </c>
      <c r="E6" s="41">
        <f>'Prezence 10.6.'!E14</f>
        <v>41</v>
      </c>
      <c r="F6" s="41">
        <f>'Prezence 10.6.'!F14</f>
        <v>6256</v>
      </c>
      <c r="G6" s="41" t="str">
        <f>'Prezence 10.6.'!G14</f>
        <v>Jirka Ota</v>
      </c>
      <c r="H6" s="41">
        <f>'Prezence 10.6.'!H14</f>
        <v>16</v>
      </c>
      <c r="I6" s="41">
        <f>'Prezence 10.6.'!I14</f>
        <v>6397</v>
      </c>
      <c r="J6" s="41" t="str">
        <f>'Prezence 10.6.'!J14</f>
        <v>Machatý Dominik</v>
      </c>
      <c r="K6" s="41">
        <f>'Prezence 10.6.'!K14</f>
        <v>47</v>
      </c>
      <c r="L6" s="41">
        <f>'Prezence 10.6.'!L14</f>
        <v>0</v>
      </c>
      <c r="M6" s="41">
        <f>'Prezence 10.6.'!M14</f>
        <v>0</v>
      </c>
      <c r="N6" s="41">
        <f>'Prezence 10.6.'!N14</f>
        <v>0</v>
      </c>
      <c r="O6" s="41">
        <f>'Prezence 10.6.'!O14</f>
        <v>0</v>
      </c>
      <c r="P6" s="41">
        <f>'Prezence 10.6.'!P14</f>
        <v>0</v>
      </c>
      <c r="Q6" s="41">
        <f>'Prezence 10.6.'!Q14</f>
        <v>0</v>
      </c>
      <c r="R6" s="41" t="str">
        <f>'Prezence 10.6.'!R14</f>
        <v>Jirka</v>
      </c>
      <c r="S6" s="41" t="str">
        <f>'Prezence 10.6.'!S14</f>
        <v>Křepelka</v>
      </c>
    </row>
    <row r="7" spans="1:19" ht="14.4" customHeight="1">
      <c r="A7" s="203"/>
      <c r="B7" s="42" t="str">
        <f>'Prezence 10.6.'!B12</f>
        <v>TJ Baník Stříbro</v>
      </c>
      <c r="C7" s="42">
        <f>'Prezence 10.6.'!C12</f>
        <v>5153</v>
      </c>
      <c r="D7" s="42" t="str">
        <f>'Prezence 10.6.'!D12</f>
        <v>Tolar Ondřej</v>
      </c>
      <c r="E7" s="42">
        <f>'Prezence 10.6.'!E12</f>
        <v>6</v>
      </c>
      <c r="F7" s="42">
        <f>'Prezence 10.6.'!F12</f>
        <v>5154</v>
      </c>
      <c r="G7" s="42" t="str">
        <f>'Prezence 10.6.'!G12</f>
        <v>Adam Gaszczyk</v>
      </c>
      <c r="H7" s="42">
        <f>'Prezence 10.6.'!H12</f>
        <v>5</v>
      </c>
      <c r="I7" s="42">
        <f>'Prezence 10.6.'!I12</f>
        <v>6230</v>
      </c>
      <c r="J7" s="42" t="str">
        <f>'Prezence 10.6.'!J12</f>
        <v>Sobotka Lukáš</v>
      </c>
      <c r="K7" s="42">
        <f>'Prezence 10.6.'!K12</f>
        <v>3</v>
      </c>
      <c r="L7" s="42">
        <f>'Prezence 10.6.'!L12</f>
        <v>0</v>
      </c>
      <c r="M7" s="42">
        <f>'Prezence 10.6.'!M12</f>
        <v>0</v>
      </c>
      <c r="N7" s="42">
        <f>'Prezence 10.6.'!N12</f>
        <v>0</v>
      </c>
      <c r="O7" s="42">
        <f>'Prezence 10.6.'!O12</f>
        <v>0</v>
      </c>
      <c r="P7" s="42">
        <f>'Prezence 10.6.'!P12</f>
        <v>0</v>
      </c>
      <c r="Q7" s="42">
        <f>'Prezence 10.6.'!Q12</f>
        <v>0</v>
      </c>
      <c r="R7" s="42" t="str">
        <f>'Prezence 10.6.'!R12</f>
        <v>Gasczyk</v>
      </c>
      <c r="S7" s="42" t="str">
        <f>'Prezence 10.6.'!S12</f>
        <v>Tolar</v>
      </c>
    </row>
    <row r="8" spans="1:19">
      <c r="A8" s="204" t="s">
        <v>104</v>
      </c>
      <c r="B8" s="43" t="str">
        <f>'Prezence 10.6.'!B8</f>
        <v>SK Liapor - Witte Karlovy Vary z.s.</v>
      </c>
      <c r="C8" s="43">
        <f>'Prezence 10.6.'!C8</f>
        <v>6227</v>
      </c>
      <c r="D8" s="43" t="str">
        <f>'Prezence 10.6.'!D8</f>
        <v>Gregor Tobiáš</v>
      </c>
      <c r="E8" s="43">
        <f>'Prezence 10.6.'!E8</f>
        <v>1</v>
      </c>
      <c r="F8" s="43">
        <f>'Prezence 10.6.'!F8</f>
        <v>5474</v>
      </c>
      <c r="G8" s="43" t="str">
        <f>'Prezence 10.6.'!G8</f>
        <v>Lebeda Marek</v>
      </c>
      <c r="H8" s="43">
        <f>'Prezence 10.6.'!H8</f>
        <v>8</v>
      </c>
      <c r="I8" s="43">
        <f>'Prezence 10.6.'!I8</f>
        <v>6072</v>
      </c>
      <c r="J8" s="43" t="str">
        <f>'Prezence 10.6.'!J8</f>
        <v>Stýblo Petr</v>
      </c>
      <c r="K8" s="43">
        <f>'Prezence 10.6.'!K8</f>
        <v>9</v>
      </c>
      <c r="L8" s="43">
        <f>'Prezence 10.6.'!L8</f>
        <v>6352</v>
      </c>
      <c r="M8" s="43" t="str">
        <f>'Prezence 10.6.'!M8</f>
        <v>Sunek Matěj</v>
      </c>
      <c r="N8" s="43">
        <f>'Prezence 10.6.'!N8</f>
        <v>13</v>
      </c>
      <c r="O8" s="43">
        <f>'Prezence 10.6.'!O8</f>
        <v>0</v>
      </c>
      <c r="P8" s="43">
        <f>'Prezence 10.6.'!P8</f>
        <v>0</v>
      </c>
      <c r="Q8" s="43">
        <f>'Prezence 10.6.'!Q8</f>
        <v>0</v>
      </c>
      <c r="R8" s="43" t="str">
        <f>'Prezence 10.6.'!R8</f>
        <v>Stýblo</v>
      </c>
      <c r="S8" s="43" t="str">
        <f>'Prezence 10.6.'!S8</f>
        <v>Dutka</v>
      </c>
    </row>
    <row r="9" spans="1:19">
      <c r="A9" s="204"/>
      <c r="B9" s="24" t="str">
        <f>'Prezence 10.6.'!B13</f>
        <v>TJ Peklo nad Zdobnicí</v>
      </c>
      <c r="C9" s="24">
        <f>'Prezence 10.6.'!C13</f>
        <v>5062</v>
      </c>
      <c r="D9" s="24" t="str">
        <f>'Prezence 10.6.'!D13</f>
        <v>Jarkovský Pavel</v>
      </c>
      <c r="E9" s="24">
        <f>'Prezence 10.6.'!E13</f>
        <v>25</v>
      </c>
      <c r="F9" s="24">
        <f>'Prezence 10.6.'!F13</f>
        <v>6039</v>
      </c>
      <c r="G9" s="24" t="str">
        <f>'Prezence 10.6.'!G13</f>
        <v>Koblic Martin</v>
      </c>
      <c r="H9" s="24">
        <f>'Prezence 10.6.'!H13</f>
        <v>12</v>
      </c>
      <c r="I9" s="24">
        <f>'Prezence 10.6.'!I13</f>
        <v>6038</v>
      </c>
      <c r="J9" s="24" t="str">
        <f>'Prezence 10.6.'!J13</f>
        <v>Jindra Jaroslav</v>
      </c>
      <c r="K9" s="24">
        <f>'Prezence 10.6.'!K13</f>
        <v>13</v>
      </c>
      <c r="L9" s="24">
        <f>'Prezence 10.6.'!L13</f>
        <v>0</v>
      </c>
      <c r="M9" s="24">
        <f>'Prezence 10.6.'!M13</f>
        <v>0</v>
      </c>
      <c r="N9" s="24">
        <f>'Prezence 10.6.'!N13</f>
        <v>0</v>
      </c>
      <c r="O9" s="24">
        <f>'Prezence 10.6.'!O13</f>
        <v>0</v>
      </c>
      <c r="P9" s="24">
        <f>'Prezence 10.6.'!P13</f>
        <v>0</v>
      </c>
      <c r="Q9" s="24">
        <f>'Prezence 10.6.'!Q13</f>
        <v>0</v>
      </c>
      <c r="R9" s="24" t="str">
        <f>'Prezence 10.6.'!R13</f>
        <v>Jarkovský</v>
      </c>
      <c r="S9" s="24" t="str">
        <f>'Prezence 10.6.'!S13</f>
        <v>Hostinský</v>
      </c>
    </row>
    <row r="10" spans="1:19" ht="14.4" customHeight="1">
      <c r="A10" s="204"/>
      <c r="B10" s="44" t="str">
        <f>'Prezence 10.6.'!B11</f>
        <v>Tělovýchovná jednota Radomyšl, z.s.</v>
      </c>
      <c r="C10" s="44">
        <f>'Prezence 10.6.'!C11</f>
        <v>5335</v>
      </c>
      <c r="D10" s="44" t="str">
        <f>'Prezence 10.6.'!D11</f>
        <v>Mandl Šimon</v>
      </c>
      <c r="E10" s="44">
        <f>'Prezence 10.6.'!E11</f>
        <v>28</v>
      </c>
      <c r="F10" s="44">
        <f>'Prezence 10.6.'!F11</f>
        <v>6362</v>
      </c>
      <c r="G10" s="44" t="str">
        <f>'Prezence 10.6.'!G11</f>
        <v>Mach Štěpán</v>
      </c>
      <c r="H10" s="44">
        <f>'Prezence 10.6.'!H11</f>
        <v>25</v>
      </c>
      <c r="I10" s="44">
        <f>'Prezence 10.6.'!I11</f>
        <v>5836</v>
      </c>
      <c r="J10" s="44" t="str">
        <f>'Prezence 10.6.'!J11</f>
        <v>Votava Tomáš</v>
      </c>
      <c r="K10" s="44">
        <f>'Prezence 10.6.'!K11</f>
        <v>5</v>
      </c>
      <c r="L10" s="44">
        <f>'Prezence 10.6.'!L11</f>
        <v>0</v>
      </c>
      <c r="M10" s="44">
        <f>'Prezence 10.6.'!M11</f>
        <v>0</v>
      </c>
      <c r="N10" s="44">
        <f>'Prezence 10.6.'!N11</f>
        <v>0</v>
      </c>
      <c r="O10" s="44">
        <f>'Prezence 10.6.'!O11</f>
        <v>0</v>
      </c>
      <c r="P10" s="44">
        <f>'Prezence 10.6.'!P11</f>
        <v>0</v>
      </c>
      <c r="Q10" s="44">
        <f>'Prezence 10.6.'!Q11</f>
        <v>0</v>
      </c>
      <c r="R10" s="44" t="str">
        <f>'Prezence 10.6.'!R11</f>
        <v>Mandl</v>
      </c>
      <c r="S10" s="44" t="str">
        <f>'Prezence 10.6.'!S11</f>
        <v>Votava</v>
      </c>
    </row>
    <row r="11" spans="1:19">
      <c r="A11" s="199" t="s">
        <v>105</v>
      </c>
      <c r="B11" s="45" t="str">
        <f>'Prezence 10.6.'!B6</f>
        <v>Městský nohejbalový klub Modřice, z.s. "B"</v>
      </c>
      <c r="C11" s="45">
        <f>'Prezence 10.6.'!C6</f>
        <v>5238</v>
      </c>
      <c r="D11" s="45" t="str">
        <f>'Prezence 10.6.'!D6</f>
        <v>Bednář Tadeáš</v>
      </c>
      <c r="E11" s="45">
        <f>'Prezence 10.6.'!E6</f>
        <v>45</v>
      </c>
      <c r="F11" s="45">
        <f>'Prezence 10.6.'!F6</f>
        <v>5260</v>
      </c>
      <c r="G11" s="45" t="str">
        <f>'Prezence 10.6.'!G6</f>
        <v>Iláš Patrik</v>
      </c>
      <c r="H11" s="45">
        <f>'Prezence 10.6.'!H6</f>
        <v>17</v>
      </c>
      <c r="I11" s="45">
        <f>'Prezence 10.6.'!I6</f>
        <v>5262</v>
      </c>
      <c r="J11" s="45" t="str">
        <f>'Prezence 10.6.'!J6</f>
        <v>Jahoda Tomáš</v>
      </c>
      <c r="K11" s="45">
        <f>'Prezence 10.6.'!K6</f>
        <v>5</v>
      </c>
      <c r="L11" s="45">
        <f>'Prezence 10.6.'!L6</f>
        <v>0</v>
      </c>
      <c r="M11" s="45">
        <f>'Prezence 10.6.'!M6</f>
        <v>0</v>
      </c>
      <c r="N11" s="45">
        <f>'Prezence 10.6.'!N6</f>
        <v>0</v>
      </c>
      <c r="O11" s="45">
        <f>'Prezence 10.6.'!O6</f>
        <v>0</v>
      </c>
      <c r="P11" s="45">
        <f>'Prezence 10.6.'!P6</f>
        <v>0</v>
      </c>
      <c r="Q11" s="45">
        <f>'Prezence 10.6.'!Q6</f>
        <v>0</v>
      </c>
      <c r="R11" s="45" t="str">
        <f>'Prezence 10.6.'!R6</f>
        <v>Bednář</v>
      </c>
      <c r="S11" s="45" t="str">
        <f>'Prezence 10.6.'!S6</f>
        <v>Bednář</v>
      </c>
    </row>
    <row r="12" spans="1:19">
      <c r="A12" s="199"/>
      <c r="B12" s="45" t="str">
        <f>'Prezence 10.6.'!B7</f>
        <v>TJ Dynamo České Budějovice z.s.</v>
      </c>
      <c r="C12" s="45">
        <f>'Prezence 10.6.'!C7</f>
        <v>6301</v>
      </c>
      <c r="D12" s="45" t="str">
        <f>'Prezence 10.6.'!D7</f>
        <v>Buchal Patrik</v>
      </c>
      <c r="E12" s="45">
        <f>'Prezence 10.6.'!E7</f>
        <v>7</v>
      </c>
      <c r="F12" s="45">
        <f>'Prezence 10.6.'!F7</f>
        <v>6302</v>
      </c>
      <c r="G12" s="45" t="str">
        <f>'Prezence 10.6.'!G7</f>
        <v>Kalianko Kryštof</v>
      </c>
      <c r="H12" s="45">
        <f>'Prezence 10.6.'!H7</f>
        <v>5</v>
      </c>
      <c r="I12" s="45">
        <f>'Prezence 10.6.'!I7</f>
        <v>6303</v>
      </c>
      <c r="J12" s="45" t="str">
        <f>'Prezence 10.6.'!J7</f>
        <v>Štrob Jaromír</v>
      </c>
      <c r="K12" s="45">
        <f>'Prezence 10.6.'!K7</f>
        <v>3</v>
      </c>
      <c r="L12" s="45">
        <f>'Prezence 10.6.'!L7</f>
        <v>0</v>
      </c>
      <c r="M12" s="45">
        <f>'Prezence 10.6.'!M7</f>
        <v>0</v>
      </c>
      <c r="N12" s="45">
        <f>'Prezence 10.6.'!N7</f>
        <v>0</v>
      </c>
      <c r="O12" s="45">
        <f>'Prezence 10.6.'!O7</f>
        <v>0</v>
      </c>
      <c r="P12" s="45">
        <f>'Prezence 10.6.'!P7</f>
        <v>0</v>
      </c>
      <c r="Q12" s="45">
        <f>'Prezence 10.6.'!Q7</f>
        <v>0</v>
      </c>
      <c r="R12" s="45" t="str">
        <f>'Prezence 10.6.'!R7</f>
        <v>Buchal</v>
      </c>
      <c r="S12" s="45" t="str">
        <f>'Prezence 10.6.'!S7</f>
        <v>Višvader</v>
      </c>
    </row>
    <row r="13" spans="1:19" ht="14.4" customHeight="1">
      <c r="A13" s="199"/>
      <c r="B13" s="46" t="str">
        <f>'Prezence 10.6.'!B16</f>
        <v>NK RUM Holubice</v>
      </c>
      <c r="C13" s="46">
        <f>'Prezence 10.6.'!C16</f>
        <v>5731</v>
      </c>
      <c r="D13" s="46" t="str">
        <f>'Prezence 10.6.'!D16</f>
        <v>Dlabka František</v>
      </c>
      <c r="E13" s="46">
        <f>'Prezence 10.6.'!E16</f>
        <v>9</v>
      </c>
      <c r="F13" s="46">
        <f>'Prezence 10.6.'!F16</f>
        <v>5735</v>
      </c>
      <c r="G13" s="46" t="str">
        <f>'Prezence 10.6.'!G16</f>
        <v>Kordiovský Adam</v>
      </c>
      <c r="H13" s="46">
        <f>'Prezence 10.6.'!H16</f>
        <v>10</v>
      </c>
      <c r="I13" s="46">
        <f>'Prezence 10.6.'!I16</f>
        <v>6609</v>
      </c>
      <c r="J13" s="46" t="str">
        <f>'Prezence 10.6.'!J16</f>
        <v>Havlík Antonín</v>
      </c>
      <c r="K13" s="46">
        <f>'Prezence 10.6.'!K16</f>
        <v>2</v>
      </c>
      <c r="L13" s="46">
        <f>'Prezence 10.6.'!L16</f>
        <v>0</v>
      </c>
      <c r="M13" s="46">
        <f>'Prezence 10.6.'!M16</f>
        <v>0</v>
      </c>
      <c r="N13" s="46">
        <f>'Prezence 10.6.'!N16</f>
        <v>0</v>
      </c>
      <c r="O13" s="46">
        <f>'Prezence 10.6.'!O16</f>
        <v>0</v>
      </c>
      <c r="P13" s="46">
        <f>'Prezence 10.6.'!P16</f>
        <v>0</v>
      </c>
      <c r="Q13" s="46">
        <f>'Prezence 10.6.'!Q16</f>
        <v>0</v>
      </c>
      <c r="R13" s="46" t="str">
        <f>'Prezence 10.6.'!R16</f>
        <v>Dlabka</v>
      </c>
      <c r="S13" s="46" t="str">
        <f>'Prezence 10.6.'!S16</f>
        <v>Dlabka</v>
      </c>
    </row>
    <row r="14" spans="1:19">
      <c r="A14" s="199" t="s">
        <v>106</v>
      </c>
      <c r="B14" s="43" t="str">
        <f>'Prezence 10.6.'!B10</f>
        <v>TJ Avia Čakovice</v>
      </c>
      <c r="C14" s="43">
        <f>'Prezence 10.6.'!C10</f>
        <v>4000</v>
      </c>
      <c r="D14" s="43" t="str">
        <f>'Prezence 10.6.'!D10</f>
        <v>Kalous Václav</v>
      </c>
      <c r="E14" s="43">
        <f>'Prezence 10.6.'!E10</f>
        <v>52</v>
      </c>
      <c r="F14" s="43">
        <f>'Prezence 10.6.'!F10</f>
        <v>4515</v>
      </c>
      <c r="G14" s="43" t="str">
        <f>'Prezence 10.6.'!G10</f>
        <v>Matura Tobiáš</v>
      </c>
      <c r="H14" s="43">
        <f>'Prezence 10.6.'!H10</f>
        <v>38</v>
      </c>
      <c r="I14" s="43">
        <f>'Prezence 10.6.'!I10</f>
        <v>5843</v>
      </c>
      <c r="J14" s="43" t="str">
        <f>'Prezence 10.6.'!J10</f>
        <v>Suchý Martin</v>
      </c>
      <c r="K14" s="43">
        <f>'Prezence 10.6.'!K10</f>
        <v>54</v>
      </c>
      <c r="L14" s="43">
        <f>'Prezence 10.6.'!L10</f>
        <v>0</v>
      </c>
      <c r="M14" s="43">
        <f>'Prezence 10.6.'!M10</f>
        <v>0</v>
      </c>
      <c r="N14" s="43">
        <f>'Prezence 10.6.'!N10</f>
        <v>0</v>
      </c>
      <c r="O14" s="43">
        <f>'Prezence 10.6.'!O10</f>
        <v>0</v>
      </c>
      <c r="P14" s="43">
        <f>'Prezence 10.6.'!P10</f>
        <v>0</v>
      </c>
      <c r="Q14" s="43">
        <f>'Prezence 10.6.'!Q10</f>
        <v>0</v>
      </c>
      <c r="R14" s="43" t="str">
        <f>'Prezence 10.6.'!R10</f>
        <v>Kalous</v>
      </c>
      <c r="S14" s="43" t="str">
        <f>'Prezence 10.6.'!S10</f>
        <v>Suchý</v>
      </c>
    </row>
    <row r="15" spans="1:19">
      <c r="A15" s="199"/>
      <c r="B15" s="24" t="str">
        <f>'Prezence 10.6.'!B9</f>
        <v>UNITOP SKP Žďár nad Sázavou - oddíl nohejbalu</v>
      </c>
      <c r="C15" s="24">
        <f>'Prezence 10.6.'!C9</f>
        <v>4665</v>
      </c>
      <c r="D15" s="24" t="str">
        <f>'Prezence 10.6.'!D9</f>
        <v>Bukáček Adam</v>
      </c>
      <c r="E15" s="24">
        <f>'Prezence 10.6.'!E9</f>
        <v>5</v>
      </c>
      <c r="F15" s="24">
        <f>'Prezence 10.6.'!F9</f>
        <v>5956</v>
      </c>
      <c r="G15" s="24" t="str">
        <f>'Prezence 10.6.'!G9</f>
        <v>Sobotka Matěj</v>
      </c>
      <c r="H15" s="24">
        <f>'Prezence 10.6.'!H9</f>
        <v>6</v>
      </c>
      <c r="I15" s="24">
        <f>'Prezence 10.6.'!I9</f>
        <v>6012</v>
      </c>
      <c r="J15" s="24" t="str">
        <f>'Prezence 10.6.'!J9</f>
        <v>Sládek František</v>
      </c>
      <c r="K15" s="24">
        <f>'Prezence 10.6.'!K9</f>
        <v>2</v>
      </c>
      <c r="L15" s="24">
        <f>'Prezence 10.6.'!L9</f>
        <v>0</v>
      </c>
      <c r="M15" s="24">
        <f>'Prezence 10.6.'!M9</f>
        <v>0</v>
      </c>
      <c r="N15" s="24">
        <f>'Prezence 10.6.'!N9</f>
        <v>0</v>
      </c>
      <c r="O15" s="24">
        <f>'Prezence 10.6.'!O9</f>
        <v>0</v>
      </c>
      <c r="P15" s="24">
        <f>'Prezence 10.6.'!P9</f>
        <v>0</v>
      </c>
      <c r="Q15" s="24">
        <f>'Prezence 10.6.'!Q9</f>
        <v>0</v>
      </c>
      <c r="R15" s="24" t="str">
        <f>'Prezence 10.6.'!R9</f>
        <v>Bukáček</v>
      </c>
      <c r="S15" s="24" t="str">
        <f>'Prezence 10.6.'!S9</f>
        <v>Sobotka</v>
      </c>
    </row>
    <row r="16" spans="1:19" ht="14.4" customHeight="1">
      <c r="A16" s="199"/>
      <c r="B16" s="44" t="str">
        <f>'Prezence 10.6.'!B15</f>
        <v>Městský nohejbalový klub Modřice, z.s. "C"</v>
      </c>
      <c r="C16" s="44">
        <f>'Prezence 10.6.'!C15</f>
        <v>6381</v>
      </c>
      <c r="D16" s="44" t="str">
        <f>'Prezence 10.6.'!D15</f>
        <v>Drietomský Jan</v>
      </c>
      <c r="E16" s="44">
        <f>'Prezence 10.6.'!E15</f>
        <v>3</v>
      </c>
      <c r="F16" s="44">
        <f>'Prezence 10.6.'!F15</f>
        <v>6383</v>
      </c>
      <c r="G16" s="44" t="str">
        <f>'Prezence 10.6.'!G15</f>
        <v>Pauk Šimon</v>
      </c>
      <c r="H16" s="44">
        <f>'Prezence 10.6.'!H15</f>
        <v>1</v>
      </c>
      <c r="I16" s="44">
        <f>'Prezence 10.6.'!I15</f>
        <v>6607</v>
      </c>
      <c r="J16" s="44" t="str">
        <f>'Prezence 10.6.'!J15</f>
        <v>Čuma Jiří</v>
      </c>
      <c r="K16" s="44">
        <f>'Prezence 10.6.'!K15</f>
        <v>7</v>
      </c>
      <c r="L16" s="44">
        <f>'Prezence 10.6.'!L15</f>
        <v>0</v>
      </c>
      <c r="M16" s="44">
        <f>'Prezence 10.6.'!M15</f>
        <v>0</v>
      </c>
      <c r="N16" s="44">
        <f>'Prezence 10.6.'!N15</f>
        <v>0</v>
      </c>
      <c r="O16" s="44">
        <f>'Prezence 10.6.'!O15</f>
        <v>0</v>
      </c>
      <c r="P16" s="44">
        <f>'Prezence 10.6.'!P15</f>
        <v>0</v>
      </c>
      <c r="Q16" s="44">
        <f>'Prezence 10.6.'!Q15</f>
        <v>0</v>
      </c>
      <c r="R16" s="44" t="str">
        <f>'Prezence 10.6.'!R15</f>
        <v>Čuma</v>
      </c>
      <c r="S16" s="44" t="str">
        <f>'Prezence 10.6.'!S15</f>
        <v>Stehlík</v>
      </c>
    </row>
    <row r="17" spans="2:18">
      <c r="B17" s="47"/>
      <c r="C17" s="48"/>
      <c r="D17" s="48"/>
      <c r="E17" s="48"/>
      <c r="F17" s="48"/>
      <c r="G17" s="48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</row>
  </sheetData>
  <mergeCells count="7">
    <mergeCell ref="A11:A13"/>
    <mergeCell ref="A14:A16"/>
    <mergeCell ref="A2:A3"/>
    <mergeCell ref="B2:S2"/>
    <mergeCell ref="B3:S3"/>
    <mergeCell ref="A5:A7"/>
    <mergeCell ref="A8:A10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Z67"/>
  <sheetViews>
    <sheetView showGridLines="0" zoomScaleNormal="100" workbookViewId="0">
      <selection activeCell="L7" sqref="L7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19" max="19" width="8.44140625" customWidth="1"/>
    <col min="20" max="28" width="2.6640625" customWidth="1"/>
    <col min="29" max="29" width="3" customWidth="1"/>
    <col min="30" max="40" width="2.6640625" customWidth="1"/>
    <col min="41" max="41" width="3" customWidth="1"/>
    <col min="42" max="52" width="2.6640625" customWidth="1"/>
    <col min="53" max="53" width="3" customWidth="1"/>
    <col min="54" max="54" width="2.6640625" customWidth="1"/>
    <col min="55" max="256" width="8.44140625" customWidth="1"/>
    <col min="257" max="257" width="4" customWidth="1"/>
    <col min="258" max="258" width="35.33203125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customWidth="1"/>
    <col min="275" max="512" width="8.44140625" customWidth="1"/>
    <col min="513" max="513" width="4" customWidth="1"/>
    <col min="514" max="514" width="35.33203125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customWidth="1"/>
    <col min="531" max="768" width="8.44140625" customWidth="1"/>
    <col min="769" max="769" width="4" customWidth="1"/>
    <col min="770" max="770" width="35.33203125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customWidth="1"/>
    <col min="787" max="1025" width="8.44140625" customWidth="1"/>
  </cols>
  <sheetData>
    <row r="2" spans="1:26">
      <c r="A2" s="243" t="str">
        <f>'Nasazení do skupin'!B2</f>
        <v>11. GALA MČR mladších žáků trojice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6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26" ht="32.25" customHeight="1">
      <c r="A4" s="244" t="s">
        <v>103</v>
      </c>
      <c r="B4" s="244"/>
      <c r="C4" s="245" t="str">
        <f>'Nasazení do skupin'!B3</f>
        <v>Útěchov 10.6.2018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26">
      <c r="A5" s="244"/>
      <c r="B5" s="244"/>
      <c r="C5" s="246">
        <v>1</v>
      </c>
      <c r="D5" s="246"/>
      <c r="E5" s="246"/>
      <c r="F5" s="243">
        <v>2</v>
      </c>
      <c r="G5" s="243"/>
      <c r="H5" s="243"/>
      <c r="I5" s="243">
        <v>3</v>
      </c>
      <c r="J5" s="243"/>
      <c r="K5" s="243"/>
      <c r="L5" s="243"/>
      <c r="M5" s="243"/>
      <c r="N5" s="243"/>
      <c r="O5" s="247" t="s">
        <v>107</v>
      </c>
      <c r="P5" s="247"/>
      <c r="Q5" s="247"/>
      <c r="R5" s="51" t="s">
        <v>108</v>
      </c>
    </row>
    <row r="6" spans="1:26">
      <c r="A6" s="244"/>
      <c r="B6" s="244"/>
      <c r="C6" s="246"/>
      <c r="D6" s="246"/>
      <c r="E6" s="246"/>
      <c r="F6" s="243"/>
      <c r="G6" s="243"/>
      <c r="H6" s="243"/>
      <c r="I6" s="243"/>
      <c r="J6" s="243"/>
      <c r="K6" s="243"/>
      <c r="L6" s="243"/>
      <c r="M6" s="243"/>
      <c r="N6" s="243"/>
      <c r="O6" s="248" t="s">
        <v>109</v>
      </c>
      <c r="P6" s="248"/>
      <c r="Q6" s="248"/>
      <c r="R6" s="52" t="s">
        <v>110</v>
      </c>
    </row>
    <row r="7" spans="1:26" ht="15" customHeight="1">
      <c r="A7" s="216">
        <v>1</v>
      </c>
      <c r="B7" s="217" t="str">
        <f>'Nasazení do skupin'!B5</f>
        <v>Městský nohejbalový klub Modřice, z.s. "A"</v>
      </c>
      <c r="C7" s="242"/>
      <c r="D7" s="242"/>
      <c r="E7" s="242"/>
      <c r="F7" s="232"/>
      <c r="G7" s="233"/>
      <c r="H7" s="234"/>
      <c r="I7" s="232"/>
      <c r="J7" s="233"/>
      <c r="K7" s="234"/>
      <c r="L7" s="218"/>
      <c r="M7" s="207"/>
      <c r="N7" s="208"/>
      <c r="O7" s="220"/>
      <c r="P7" s="221"/>
      <c r="Q7" s="222"/>
      <c r="R7" s="223"/>
      <c r="Y7" s="53"/>
    </row>
    <row r="8" spans="1:26" ht="15.75" customHeight="1">
      <c r="A8" s="216"/>
      <c r="B8" s="217"/>
      <c r="C8" s="242"/>
      <c r="D8" s="242"/>
      <c r="E8" s="242"/>
      <c r="F8" s="232"/>
      <c r="G8" s="233"/>
      <c r="H8" s="234"/>
      <c r="I8" s="232"/>
      <c r="J8" s="233"/>
      <c r="K8" s="234"/>
      <c r="L8" s="218"/>
      <c r="M8" s="207"/>
      <c r="N8" s="208"/>
      <c r="O8" s="220"/>
      <c r="P8" s="221"/>
      <c r="Q8" s="222"/>
      <c r="R8" s="223"/>
    </row>
    <row r="9" spans="1:26" ht="15" customHeight="1">
      <c r="A9" s="216"/>
      <c r="B9" s="217"/>
      <c r="C9" s="242"/>
      <c r="D9" s="242"/>
      <c r="E9" s="242"/>
      <c r="F9" s="241"/>
      <c r="G9" s="238"/>
      <c r="H9" s="239"/>
      <c r="I9" s="224"/>
      <c r="J9" s="225"/>
      <c r="K9" s="226"/>
      <c r="L9" s="210"/>
      <c r="M9" s="211"/>
      <c r="N9" s="212"/>
      <c r="O9" s="229"/>
      <c r="P9" s="230"/>
      <c r="Q9" s="231"/>
      <c r="R9" s="215"/>
      <c r="X9" s="53"/>
      <c r="Y9" s="53"/>
      <c r="Z9" s="53"/>
    </row>
    <row r="10" spans="1:26" ht="15.75" customHeight="1">
      <c r="A10" s="216"/>
      <c r="B10" s="217"/>
      <c r="C10" s="242"/>
      <c r="D10" s="242"/>
      <c r="E10" s="242"/>
      <c r="F10" s="241"/>
      <c r="G10" s="238"/>
      <c r="H10" s="239"/>
      <c r="I10" s="224"/>
      <c r="J10" s="225"/>
      <c r="K10" s="226"/>
      <c r="L10" s="210"/>
      <c r="M10" s="211"/>
      <c r="N10" s="212"/>
      <c r="O10" s="229"/>
      <c r="P10" s="230"/>
      <c r="Q10" s="231"/>
      <c r="R10" s="215"/>
      <c r="X10" s="53"/>
      <c r="Y10" s="53"/>
      <c r="Z10" s="53"/>
    </row>
    <row r="11" spans="1:26" ht="15" customHeight="1">
      <c r="A11" s="216">
        <v>2</v>
      </c>
      <c r="B11" s="217" t="str">
        <f>'Nasazení do skupin'!B6</f>
        <v>T.J. SOKOL Holice</v>
      </c>
      <c r="C11" s="232"/>
      <c r="D11" s="233"/>
      <c r="E11" s="233"/>
      <c r="F11" s="240" t="s">
        <v>111</v>
      </c>
      <c r="G11" s="240"/>
      <c r="H11" s="240"/>
      <c r="I11" s="233"/>
      <c r="J11" s="233"/>
      <c r="K11" s="234"/>
      <c r="L11" s="218"/>
      <c r="M11" s="207"/>
      <c r="N11" s="208"/>
      <c r="O11" s="220"/>
      <c r="P11" s="221"/>
      <c r="Q11" s="222"/>
      <c r="R11" s="223"/>
    </row>
    <row r="12" spans="1:26" ht="15.75" customHeight="1">
      <c r="A12" s="216"/>
      <c r="B12" s="217"/>
      <c r="C12" s="232"/>
      <c r="D12" s="233"/>
      <c r="E12" s="233"/>
      <c r="F12" s="240"/>
      <c r="G12" s="240"/>
      <c r="H12" s="240"/>
      <c r="I12" s="233"/>
      <c r="J12" s="233"/>
      <c r="K12" s="234"/>
      <c r="L12" s="218"/>
      <c r="M12" s="207"/>
      <c r="N12" s="208"/>
      <c r="O12" s="220"/>
      <c r="P12" s="221"/>
      <c r="Q12" s="222"/>
      <c r="R12" s="223"/>
    </row>
    <row r="13" spans="1:26" ht="15" customHeight="1">
      <c r="A13" s="216"/>
      <c r="B13" s="217"/>
      <c r="C13" s="224"/>
      <c r="D13" s="225"/>
      <c r="E13" s="225"/>
      <c r="F13" s="240"/>
      <c r="G13" s="240"/>
      <c r="H13" s="240"/>
      <c r="I13" s="238"/>
      <c r="J13" s="238"/>
      <c r="K13" s="239"/>
      <c r="L13" s="210"/>
      <c r="M13" s="211"/>
      <c r="N13" s="212"/>
      <c r="O13" s="229"/>
      <c r="P13" s="230"/>
      <c r="Q13" s="231"/>
      <c r="R13" s="215"/>
    </row>
    <row r="14" spans="1:26" ht="15.75" customHeight="1">
      <c r="A14" s="216"/>
      <c r="B14" s="217"/>
      <c r="C14" s="224"/>
      <c r="D14" s="225"/>
      <c r="E14" s="225"/>
      <c r="F14" s="240"/>
      <c r="G14" s="240"/>
      <c r="H14" s="240"/>
      <c r="I14" s="238"/>
      <c r="J14" s="238"/>
      <c r="K14" s="239"/>
      <c r="L14" s="210"/>
      <c r="M14" s="211"/>
      <c r="N14" s="212"/>
      <c r="O14" s="229"/>
      <c r="P14" s="230"/>
      <c r="Q14" s="231"/>
      <c r="R14" s="215"/>
    </row>
    <row r="15" spans="1:26" ht="15" customHeight="1">
      <c r="A15" s="216">
        <v>3</v>
      </c>
      <c r="B15" s="217" t="str">
        <f>'Nasazení do skupin'!B7</f>
        <v>TJ Baník Stříbro</v>
      </c>
      <c r="C15" s="232"/>
      <c r="D15" s="233"/>
      <c r="E15" s="234"/>
      <c r="F15" s="235"/>
      <c r="G15" s="236"/>
      <c r="H15" s="236"/>
      <c r="I15" s="237"/>
      <c r="J15" s="237"/>
      <c r="K15" s="237"/>
      <c r="L15" s="207"/>
      <c r="M15" s="207"/>
      <c r="N15" s="208"/>
      <c r="O15" s="220"/>
      <c r="P15" s="221"/>
      <c r="Q15" s="222"/>
      <c r="R15" s="223"/>
    </row>
    <row r="16" spans="1:26" ht="15.75" customHeight="1">
      <c r="A16" s="216"/>
      <c r="B16" s="217"/>
      <c r="C16" s="232"/>
      <c r="D16" s="233"/>
      <c r="E16" s="234"/>
      <c r="F16" s="235"/>
      <c r="G16" s="236"/>
      <c r="H16" s="236"/>
      <c r="I16" s="237"/>
      <c r="J16" s="237"/>
      <c r="K16" s="237"/>
      <c r="L16" s="207"/>
      <c r="M16" s="207"/>
      <c r="N16" s="208"/>
      <c r="O16" s="220"/>
      <c r="P16" s="221"/>
      <c r="Q16" s="222"/>
      <c r="R16" s="223"/>
    </row>
    <row r="17" spans="1:18" ht="15" customHeight="1">
      <c r="A17" s="216"/>
      <c r="B17" s="217"/>
      <c r="C17" s="224"/>
      <c r="D17" s="225"/>
      <c r="E17" s="226"/>
      <c r="F17" s="224"/>
      <c r="G17" s="225"/>
      <c r="H17" s="225"/>
      <c r="I17" s="237"/>
      <c r="J17" s="237"/>
      <c r="K17" s="237"/>
      <c r="L17" s="227"/>
      <c r="M17" s="227"/>
      <c r="N17" s="228"/>
      <c r="O17" s="229"/>
      <c r="P17" s="230"/>
      <c r="Q17" s="231"/>
      <c r="R17" s="215"/>
    </row>
    <row r="18" spans="1:18" ht="15.75" customHeight="1">
      <c r="A18" s="216"/>
      <c r="B18" s="217"/>
      <c r="C18" s="224"/>
      <c r="D18" s="225"/>
      <c r="E18" s="226"/>
      <c r="F18" s="224"/>
      <c r="G18" s="225"/>
      <c r="H18" s="225"/>
      <c r="I18" s="237"/>
      <c r="J18" s="237"/>
      <c r="K18" s="237"/>
      <c r="L18" s="227"/>
      <c r="M18" s="227"/>
      <c r="N18" s="228"/>
      <c r="O18" s="229"/>
      <c r="P18" s="230"/>
      <c r="Q18" s="231"/>
      <c r="R18" s="215"/>
    </row>
    <row r="19" spans="1:18" ht="15" customHeight="1">
      <c r="A19" s="216"/>
      <c r="B19" s="217"/>
      <c r="C19" s="218"/>
      <c r="D19" s="207"/>
      <c r="E19" s="208"/>
      <c r="F19" s="218"/>
      <c r="G19" s="207"/>
      <c r="H19" s="208"/>
      <c r="I19" s="219"/>
      <c r="J19" s="205"/>
      <c r="K19" s="205"/>
      <c r="L19" s="206">
        <v>2018</v>
      </c>
      <c r="M19" s="206"/>
      <c r="N19" s="206"/>
      <c r="O19" s="207"/>
      <c r="P19" s="207"/>
      <c r="Q19" s="208"/>
      <c r="R19" s="209"/>
    </row>
    <row r="20" spans="1:18" ht="15.75" customHeight="1">
      <c r="A20" s="216"/>
      <c r="B20" s="217"/>
      <c r="C20" s="218"/>
      <c r="D20" s="207"/>
      <c r="E20" s="208"/>
      <c r="F20" s="218"/>
      <c r="G20" s="207"/>
      <c r="H20" s="208"/>
      <c r="I20" s="219"/>
      <c r="J20" s="205"/>
      <c r="K20" s="205"/>
      <c r="L20" s="206"/>
      <c r="M20" s="206"/>
      <c r="N20" s="206"/>
      <c r="O20" s="207"/>
      <c r="P20" s="207"/>
      <c r="Q20" s="208"/>
      <c r="R20" s="209"/>
    </row>
    <row r="21" spans="1:18" ht="15" customHeight="1">
      <c r="A21" s="216"/>
      <c r="B21" s="217"/>
      <c r="C21" s="210"/>
      <c r="D21" s="211"/>
      <c r="E21" s="212"/>
      <c r="F21" s="210"/>
      <c r="G21" s="211"/>
      <c r="H21" s="212"/>
      <c r="I21" s="210"/>
      <c r="J21" s="211"/>
      <c r="K21" s="211"/>
      <c r="L21" s="206"/>
      <c r="M21" s="206"/>
      <c r="N21" s="206"/>
      <c r="O21" s="213"/>
      <c r="P21" s="211"/>
      <c r="Q21" s="214"/>
      <c r="R21" s="215"/>
    </row>
    <row r="22" spans="1:18" ht="15.75" customHeight="1">
      <c r="A22" s="216"/>
      <c r="B22" s="217"/>
      <c r="C22" s="210"/>
      <c r="D22" s="211"/>
      <c r="E22" s="212"/>
      <c r="F22" s="210"/>
      <c r="G22" s="211"/>
      <c r="H22" s="212"/>
      <c r="I22" s="210"/>
      <c r="J22" s="211"/>
      <c r="K22" s="211"/>
      <c r="L22" s="206"/>
      <c r="M22" s="206"/>
      <c r="N22" s="206"/>
      <c r="O22" s="213"/>
      <c r="P22" s="211"/>
      <c r="Q22" s="214"/>
      <c r="R22" s="215"/>
    </row>
    <row r="24" spans="1:18" ht="24.9" customHeight="1"/>
    <row r="25" spans="1:18" ht="15" customHeight="1"/>
    <row r="26" spans="1:18" ht="15" customHeight="1"/>
    <row r="27" spans="1:18" ht="15" customHeight="1"/>
    <row r="28" spans="1:18" ht="15" customHeight="1"/>
    <row r="29" spans="1:18" ht="13.2" customHeight="1"/>
    <row r="30" spans="1:18" ht="13.2" customHeight="1"/>
    <row r="31" spans="1:18" ht="15" customHeight="1"/>
    <row r="32" spans="1:18" ht="21.75" customHeight="1"/>
    <row r="33" ht="15" customHeight="1"/>
    <row r="34" ht="15" customHeight="1"/>
    <row r="35" ht="15" customHeight="1"/>
    <row r="36" ht="15" customHeight="1"/>
    <row r="49" ht="15" customHeight="1"/>
    <row r="67" ht="15" customHeight="1"/>
  </sheetData>
  <mergeCells count="12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</mergeCells>
  <pageMargins left="0.31527777777777799" right="0.11805555555555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S61"/>
  <sheetViews>
    <sheetView showGridLines="0" zoomScaleNormal="100" workbookViewId="0">
      <selection sqref="A1:XFD1048576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19" max="218" width="8.44140625" customWidth="1"/>
    <col min="219" max="219" width="4" customWidth="1"/>
    <col min="220" max="220" width="35.33203125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customWidth="1"/>
    <col min="237" max="474" width="8.44140625" customWidth="1"/>
    <col min="475" max="475" width="4" customWidth="1"/>
    <col min="476" max="476" width="35.33203125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customWidth="1"/>
    <col min="493" max="730" width="8.44140625" customWidth="1"/>
    <col min="731" max="731" width="4" customWidth="1"/>
    <col min="732" max="732" width="35.33203125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customWidth="1"/>
    <col min="749" max="986" width="8.44140625" customWidth="1"/>
    <col min="987" max="987" width="4" customWidth="1"/>
    <col min="988" max="988" width="35.33203125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customWidth="1"/>
    <col min="1005" max="1025" width="8.44140625" customWidth="1"/>
  </cols>
  <sheetData>
    <row r="2" spans="1:18">
      <c r="A2" s="243" t="str">
        <f>'Nasazení do skupin'!B2</f>
        <v>11. GALA MČR mladších žáků trojice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32.25" customHeight="1">
      <c r="A4" s="244" t="s">
        <v>103</v>
      </c>
      <c r="B4" s="244"/>
      <c r="C4" s="206" t="str">
        <f>'Nasazení do skupin'!B3</f>
        <v>Útěchov 10.6.2018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>
      <c r="A5" s="244"/>
      <c r="B5" s="244"/>
      <c r="C5" s="287">
        <v>1</v>
      </c>
      <c r="D5" s="287"/>
      <c r="E5" s="287"/>
      <c r="F5" s="243">
        <v>2</v>
      </c>
      <c r="G5" s="243"/>
      <c r="H5" s="243"/>
      <c r="I5" s="243">
        <v>3</v>
      </c>
      <c r="J5" s="243"/>
      <c r="K5" s="243"/>
      <c r="L5" s="243"/>
      <c r="M5" s="243"/>
      <c r="N5" s="243"/>
      <c r="O5" s="247" t="s">
        <v>107</v>
      </c>
      <c r="P5" s="247"/>
      <c r="Q5" s="247"/>
      <c r="R5" s="51" t="s">
        <v>108</v>
      </c>
    </row>
    <row r="6" spans="1:18">
      <c r="A6" s="244"/>
      <c r="B6" s="244"/>
      <c r="C6" s="287"/>
      <c r="D6" s="287"/>
      <c r="E6" s="287"/>
      <c r="F6" s="243"/>
      <c r="G6" s="243"/>
      <c r="H6" s="243"/>
      <c r="I6" s="243"/>
      <c r="J6" s="243"/>
      <c r="K6" s="243"/>
      <c r="L6" s="243"/>
      <c r="M6" s="243"/>
      <c r="N6" s="243"/>
      <c r="O6" s="248" t="s">
        <v>109</v>
      </c>
      <c r="P6" s="248"/>
      <c r="Q6" s="248"/>
      <c r="R6" s="54" t="s">
        <v>110</v>
      </c>
    </row>
    <row r="7" spans="1:18" ht="15" customHeight="1">
      <c r="A7" s="261">
        <v>1</v>
      </c>
      <c r="B7" s="217" t="str">
        <f>'Nasazení do skupin'!B5</f>
        <v>Městský nohejbalový klub Modřice, z.s. "A"</v>
      </c>
      <c r="C7" s="237"/>
      <c r="D7" s="237"/>
      <c r="E7" s="237"/>
      <c r="F7" s="279">
        <v>2</v>
      </c>
      <c r="G7" s="279" t="s">
        <v>112</v>
      </c>
      <c r="H7" s="280">
        <f>Q29</f>
        <v>0</v>
      </c>
      <c r="I7" s="278">
        <v>2</v>
      </c>
      <c r="J7" s="279" t="s">
        <v>112</v>
      </c>
      <c r="K7" s="280">
        <f>Q25</f>
        <v>0</v>
      </c>
      <c r="L7" s="262"/>
      <c r="M7" s="263"/>
      <c r="N7" s="264"/>
      <c r="O7" s="266">
        <f>F7+I7+L7</f>
        <v>4</v>
      </c>
      <c r="P7" s="267" t="s">
        <v>112</v>
      </c>
      <c r="Q7" s="268">
        <f>H7+K7+N7</f>
        <v>0</v>
      </c>
      <c r="R7" s="269">
        <v>4</v>
      </c>
    </row>
    <row r="8" spans="1:18" ht="15.75" customHeight="1">
      <c r="A8" s="261"/>
      <c r="B8" s="217"/>
      <c r="C8" s="237"/>
      <c r="D8" s="237"/>
      <c r="E8" s="237"/>
      <c r="F8" s="279"/>
      <c r="G8" s="279"/>
      <c r="H8" s="280"/>
      <c r="I8" s="278"/>
      <c r="J8" s="279"/>
      <c r="K8" s="280"/>
      <c r="L8" s="262"/>
      <c r="M8" s="263"/>
      <c r="N8" s="264"/>
      <c r="O8" s="266"/>
      <c r="P8" s="267"/>
      <c r="Q8" s="268"/>
      <c r="R8" s="269"/>
    </row>
    <row r="9" spans="1:18" ht="15" customHeight="1">
      <c r="A9" s="261"/>
      <c r="B9" s="217"/>
      <c r="C9" s="237"/>
      <c r="D9" s="237"/>
      <c r="E9" s="237"/>
      <c r="F9" s="282">
        <v>20</v>
      </c>
      <c r="G9" s="282" t="s">
        <v>112</v>
      </c>
      <c r="H9" s="283">
        <v>4</v>
      </c>
      <c r="I9" s="270">
        <v>20</v>
      </c>
      <c r="J9" s="271" t="s">
        <v>112</v>
      </c>
      <c r="K9" s="286">
        <v>12</v>
      </c>
      <c r="L9" s="256"/>
      <c r="M9" s="257"/>
      <c r="N9" s="258"/>
      <c r="O9" s="274">
        <f>F9+I9+L9</f>
        <v>40</v>
      </c>
      <c r="P9" s="275" t="s">
        <v>112</v>
      </c>
      <c r="Q9" s="276">
        <f>H9+K9+N9</f>
        <v>16</v>
      </c>
      <c r="R9" s="277" t="s">
        <v>113</v>
      </c>
    </row>
    <row r="10" spans="1:18" ht="15.75" customHeight="1">
      <c r="A10" s="261"/>
      <c r="B10" s="217"/>
      <c r="C10" s="237"/>
      <c r="D10" s="237"/>
      <c r="E10" s="237"/>
      <c r="F10" s="282"/>
      <c r="G10" s="282"/>
      <c r="H10" s="283"/>
      <c r="I10" s="270"/>
      <c r="J10" s="271"/>
      <c r="K10" s="286"/>
      <c r="L10" s="256"/>
      <c r="M10" s="257"/>
      <c r="N10" s="258"/>
      <c r="O10" s="274"/>
      <c r="P10" s="275"/>
      <c r="Q10" s="276"/>
      <c r="R10" s="277"/>
    </row>
    <row r="11" spans="1:18" ht="15" customHeight="1">
      <c r="A11" s="261">
        <v>2</v>
      </c>
      <c r="B11" s="217" t="str">
        <f>'Nasazení do skupin'!B6</f>
        <v>T.J. SOKOL Holice</v>
      </c>
      <c r="C11" s="284">
        <f>H7</f>
        <v>0</v>
      </c>
      <c r="D11" s="285" t="s">
        <v>112</v>
      </c>
      <c r="E11" s="285">
        <f>F7</f>
        <v>2</v>
      </c>
      <c r="F11" s="240" t="s">
        <v>111</v>
      </c>
      <c r="G11" s="240"/>
      <c r="H11" s="240"/>
      <c r="I11" s="279">
        <f>O27</f>
        <v>0</v>
      </c>
      <c r="J11" s="279" t="s">
        <v>112</v>
      </c>
      <c r="K11" s="280">
        <v>2</v>
      </c>
      <c r="L11" s="262"/>
      <c r="M11" s="263"/>
      <c r="N11" s="264"/>
      <c r="O11" s="266">
        <f>C11+I11+L11</f>
        <v>0</v>
      </c>
      <c r="P11" s="267" t="s">
        <v>112</v>
      </c>
      <c r="Q11" s="268">
        <f>E11+K11+N11</f>
        <v>4</v>
      </c>
      <c r="R11" s="269">
        <v>0</v>
      </c>
    </row>
    <row r="12" spans="1:18" ht="15.75" customHeight="1">
      <c r="A12" s="261"/>
      <c r="B12" s="217"/>
      <c r="C12" s="284"/>
      <c r="D12" s="285"/>
      <c r="E12" s="285"/>
      <c r="F12" s="240"/>
      <c r="G12" s="240"/>
      <c r="H12" s="240"/>
      <c r="I12" s="279"/>
      <c r="J12" s="279"/>
      <c r="K12" s="280"/>
      <c r="L12" s="262"/>
      <c r="M12" s="263"/>
      <c r="N12" s="264"/>
      <c r="O12" s="266"/>
      <c r="P12" s="267"/>
      <c r="Q12" s="268"/>
      <c r="R12" s="269"/>
    </row>
    <row r="13" spans="1:18" ht="15" customHeight="1">
      <c r="A13" s="261"/>
      <c r="B13" s="217"/>
      <c r="C13" s="270">
        <f>H9</f>
        <v>4</v>
      </c>
      <c r="D13" s="271" t="s">
        <v>112</v>
      </c>
      <c r="E13" s="271">
        <f>F9</f>
        <v>20</v>
      </c>
      <c r="F13" s="240"/>
      <c r="G13" s="240"/>
      <c r="H13" s="240"/>
      <c r="I13" s="282">
        <v>11</v>
      </c>
      <c r="J13" s="282" t="s">
        <v>112</v>
      </c>
      <c r="K13" s="283">
        <v>20</v>
      </c>
      <c r="L13" s="256"/>
      <c r="M13" s="257"/>
      <c r="N13" s="258"/>
      <c r="O13" s="274">
        <f>C13+I13+L13</f>
        <v>15</v>
      </c>
      <c r="P13" s="275" t="s">
        <v>112</v>
      </c>
      <c r="Q13" s="276">
        <f>E13+K13+N13</f>
        <v>40</v>
      </c>
      <c r="R13" s="277" t="s">
        <v>114</v>
      </c>
    </row>
    <row r="14" spans="1:18" ht="15.75" customHeight="1">
      <c r="A14" s="261"/>
      <c r="B14" s="217"/>
      <c r="C14" s="270"/>
      <c r="D14" s="271"/>
      <c r="E14" s="271"/>
      <c r="F14" s="240"/>
      <c r="G14" s="240"/>
      <c r="H14" s="240"/>
      <c r="I14" s="282"/>
      <c r="J14" s="282"/>
      <c r="K14" s="283"/>
      <c r="L14" s="256"/>
      <c r="M14" s="257"/>
      <c r="N14" s="258"/>
      <c r="O14" s="274"/>
      <c r="P14" s="275"/>
      <c r="Q14" s="276"/>
      <c r="R14" s="277"/>
    </row>
    <row r="15" spans="1:18" ht="15" customHeight="1">
      <c r="A15" s="261">
        <v>3</v>
      </c>
      <c r="B15" s="217" t="str">
        <f>'Nasazení do skupin'!B7</f>
        <v>TJ Baník Stříbro</v>
      </c>
      <c r="C15" s="278">
        <f>K7</f>
        <v>0</v>
      </c>
      <c r="D15" s="279" t="s">
        <v>112</v>
      </c>
      <c r="E15" s="280">
        <f>I7</f>
        <v>2</v>
      </c>
      <c r="F15" s="278">
        <f>K11</f>
        <v>2</v>
      </c>
      <c r="G15" s="279" t="s">
        <v>112</v>
      </c>
      <c r="H15" s="280">
        <f>I11</f>
        <v>0</v>
      </c>
      <c r="I15" s="281"/>
      <c r="J15" s="281"/>
      <c r="K15" s="281"/>
      <c r="L15" s="263"/>
      <c r="M15" s="263"/>
      <c r="N15" s="264"/>
      <c r="O15" s="266">
        <f>C15+F15+L15</f>
        <v>2</v>
      </c>
      <c r="P15" s="267" t="s">
        <v>112</v>
      </c>
      <c r="Q15" s="268">
        <f>E15+H15+N15</f>
        <v>2</v>
      </c>
      <c r="R15" s="269">
        <v>2</v>
      </c>
    </row>
    <row r="16" spans="1:18" ht="15.75" customHeight="1">
      <c r="A16" s="261"/>
      <c r="B16" s="217"/>
      <c r="C16" s="278"/>
      <c r="D16" s="279"/>
      <c r="E16" s="280"/>
      <c r="F16" s="278"/>
      <c r="G16" s="279"/>
      <c r="H16" s="280"/>
      <c r="I16" s="281"/>
      <c r="J16" s="281"/>
      <c r="K16" s="281"/>
      <c r="L16" s="263"/>
      <c r="M16" s="263"/>
      <c r="N16" s="264"/>
      <c r="O16" s="266"/>
      <c r="P16" s="267"/>
      <c r="Q16" s="268"/>
      <c r="R16" s="269"/>
    </row>
    <row r="17" spans="1:19" ht="15" customHeight="1">
      <c r="A17" s="261"/>
      <c r="B17" s="217"/>
      <c r="C17" s="270">
        <f>K9</f>
        <v>12</v>
      </c>
      <c r="D17" s="271" t="s">
        <v>112</v>
      </c>
      <c r="E17" s="271">
        <f>I9</f>
        <v>20</v>
      </c>
      <c r="F17" s="270">
        <f>K13</f>
        <v>20</v>
      </c>
      <c r="G17" s="271" t="s">
        <v>112</v>
      </c>
      <c r="H17" s="271">
        <f>I13</f>
        <v>11</v>
      </c>
      <c r="I17" s="281"/>
      <c r="J17" s="281"/>
      <c r="K17" s="281"/>
      <c r="L17" s="272"/>
      <c r="M17" s="272"/>
      <c r="N17" s="273"/>
      <c r="O17" s="274">
        <f>C17+F17+L17</f>
        <v>32</v>
      </c>
      <c r="P17" s="275" t="s">
        <v>112</v>
      </c>
      <c r="Q17" s="276">
        <f>E17+H17+N17</f>
        <v>31</v>
      </c>
      <c r="R17" s="277" t="s">
        <v>115</v>
      </c>
    </row>
    <row r="18" spans="1:19" ht="15.75" customHeight="1">
      <c r="A18" s="261"/>
      <c r="B18" s="217"/>
      <c r="C18" s="270"/>
      <c r="D18" s="271"/>
      <c r="E18" s="271"/>
      <c r="F18" s="270"/>
      <c r="G18" s="271"/>
      <c r="H18" s="271"/>
      <c r="I18" s="281"/>
      <c r="J18" s="281"/>
      <c r="K18" s="281"/>
      <c r="L18" s="272"/>
      <c r="M18" s="272"/>
      <c r="N18" s="273"/>
      <c r="O18" s="274"/>
      <c r="P18" s="275"/>
      <c r="Q18" s="276"/>
      <c r="R18" s="277"/>
    </row>
    <row r="19" spans="1:19" ht="15" customHeight="1">
      <c r="A19" s="261"/>
      <c r="B19" s="217"/>
      <c r="C19" s="262"/>
      <c r="D19" s="263"/>
      <c r="E19" s="264"/>
      <c r="F19" s="262"/>
      <c r="G19" s="263"/>
      <c r="H19" s="264"/>
      <c r="I19" s="265"/>
      <c r="J19" s="252"/>
      <c r="K19" s="252"/>
      <c r="L19" s="206">
        <v>2018</v>
      </c>
      <c r="M19" s="206"/>
      <c r="N19" s="206"/>
      <c r="O19" s="253"/>
      <c r="P19" s="253"/>
      <c r="Q19" s="254"/>
      <c r="R19" s="255"/>
    </row>
    <row r="20" spans="1:19" ht="15.75" customHeight="1">
      <c r="A20" s="261"/>
      <c r="B20" s="217"/>
      <c r="C20" s="262"/>
      <c r="D20" s="263"/>
      <c r="E20" s="264"/>
      <c r="F20" s="262"/>
      <c r="G20" s="263"/>
      <c r="H20" s="264"/>
      <c r="I20" s="265"/>
      <c r="J20" s="252"/>
      <c r="K20" s="252"/>
      <c r="L20" s="206"/>
      <c r="M20" s="206"/>
      <c r="N20" s="206"/>
      <c r="O20" s="253"/>
      <c r="P20" s="253"/>
      <c r="Q20" s="254"/>
      <c r="R20" s="255"/>
    </row>
    <row r="21" spans="1:19" ht="15" customHeight="1">
      <c r="A21" s="261"/>
      <c r="B21" s="217"/>
      <c r="C21" s="256"/>
      <c r="D21" s="257"/>
      <c r="E21" s="258"/>
      <c r="F21" s="256"/>
      <c r="G21" s="257"/>
      <c r="H21" s="258"/>
      <c r="I21" s="256"/>
      <c r="J21" s="257"/>
      <c r="K21" s="257"/>
      <c r="L21" s="206"/>
      <c r="M21" s="206"/>
      <c r="N21" s="206"/>
      <c r="O21" s="257"/>
      <c r="P21" s="259"/>
      <c r="Q21" s="258"/>
      <c r="R21" s="260"/>
    </row>
    <row r="22" spans="1:19" ht="15.75" customHeight="1">
      <c r="A22" s="261"/>
      <c r="B22" s="217"/>
      <c r="C22" s="256"/>
      <c r="D22" s="257"/>
      <c r="E22" s="258"/>
      <c r="F22" s="256"/>
      <c r="G22" s="257"/>
      <c r="H22" s="258"/>
      <c r="I22" s="256"/>
      <c r="J22" s="257"/>
      <c r="K22" s="257"/>
      <c r="L22" s="206"/>
      <c r="M22" s="206"/>
      <c r="N22" s="206"/>
      <c r="O22" s="257"/>
      <c r="P22" s="259"/>
      <c r="Q22" s="258"/>
      <c r="R22" s="260"/>
    </row>
    <row r="24" spans="1:19" ht="24.9" customHeight="1">
      <c r="A24" s="251" t="s">
        <v>116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r="25" spans="1:19" ht="15" customHeight="1">
      <c r="A25" s="249">
        <v>1</v>
      </c>
      <c r="B25" s="250" t="str">
        <f>B7</f>
        <v>Městský nohejbalový klub Modřice, z.s. "A"</v>
      </c>
      <c r="C25" s="250"/>
      <c r="D25" s="250" t="s">
        <v>112</v>
      </c>
      <c r="E25" s="250" t="str">
        <f>B15</f>
        <v>TJ Baník Stříbro</v>
      </c>
      <c r="F25" s="250"/>
      <c r="G25" s="250"/>
      <c r="H25" s="250"/>
      <c r="I25" s="250"/>
      <c r="J25" s="250"/>
      <c r="K25" s="250"/>
      <c r="L25" s="250"/>
      <c r="M25" s="250"/>
      <c r="N25" s="250"/>
      <c r="O25" s="55">
        <v>2</v>
      </c>
      <c r="P25" s="56" t="s">
        <v>112</v>
      </c>
      <c r="Q25" s="56">
        <v>0</v>
      </c>
      <c r="R25" s="57" t="s">
        <v>117</v>
      </c>
      <c r="S25" s="58"/>
    </row>
    <row r="26" spans="1:19" ht="15" customHeight="1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59">
        <v>20</v>
      </c>
      <c r="P26" s="56" t="s">
        <v>112</v>
      </c>
      <c r="Q26" s="60">
        <v>12</v>
      </c>
      <c r="R26" s="57" t="s">
        <v>118</v>
      </c>
      <c r="S26" s="58"/>
    </row>
    <row r="27" spans="1:19" ht="15" customHeight="1">
      <c r="A27" s="249">
        <v>2</v>
      </c>
      <c r="B27" s="250" t="str">
        <f>B11</f>
        <v>T.J. SOKOL Holice</v>
      </c>
      <c r="C27" s="250"/>
      <c r="D27" s="250" t="s">
        <v>112</v>
      </c>
      <c r="E27" s="250" t="str">
        <f>B15</f>
        <v>TJ Baník Stříbro</v>
      </c>
      <c r="F27" s="250"/>
      <c r="G27" s="250"/>
      <c r="H27" s="250"/>
      <c r="I27" s="250"/>
      <c r="J27" s="250"/>
      <c r="K27" s="250"/>
      <c r="L27" s="250"/>
      <c r="M27" s="250"/>
      <c r="N27" s="250"/>
      <c r="O27" s="55">
        <v>0</v>
      </c>
      <c r="P27" s="56" t="s">
        <v>112</v>
      </c>
      <c r="Q27" s="56">
        <v>2</v>
      </c>
      <c r="R27" s="57" t="s">
        <v>117</v>
      </c>
    </row>
    <row r="28" spans="1:19" ht="15" customHeight="1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59">
        <v>11</v>
      </c>
      <c r="P28" s="56" t="s">
        <v>112</v>
      </c>
      <c r="Q28" s="60">
        <v>20</v>
      </c>
      <c r="R28" s="57" t="s">
        <v>118</v>
      </c>
    </row>
    <row r="29" spans="1:19" ht="15" customHeight="1">
      <c r="A29" s="249">
        <v>3</v>
      </c>
      <c r="B29" s="250" t="str">
        <f>B7</f>
        <v>Městský nohejbalový klub Modřice, z.s. "A"</v>
      </c>
      <c r="C29" s="250"/>
      <c r="D29" s="250" t="s">
        <v>112</v>
      </c>
      <c r="E29" s="250" t="str">
        <f>B11</f>
        <v>T.J. SOKOL Holice</v>
      </c>
      <c r="F29" s="250"/>
      <c r="G29" s="250"/>
      <c r="H29" s="250"/>
      <c r="I29" s="250"/>
      <c r="J29" s="250"/>
      <c r="K29" s="250"/>
      <c r="L29" s="250"/>
      <c r="M29" s="250"/>
      <c r="N29" s="250"/>
      <c r="O29" s="55">
        <v>2</v>
      </c>
      <c r="P29" s="56" t="s">
        <v>112</v>
      </c>
      <c r="Q29" s="56">
        <v>0</v>
      </c>
      <c r="R29" s="57" t="s">
        <v>117</v>
      </c>
    </row>
    <row r="30" spans="1:19" ht="15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59">
        <v>20</v>
      </c>
      <c r="P30" s="56" t="s">
        <v>112</v>
      </c>
      <c r="Q30" s="60">
        <v>4</v>
      </c>
      <c r="R30" s="57" t="s">
        <v>118</v>
      </c>
    </row>
    <row r="43" ht="15" customHeight="1"/>
    <row r="61" ht="15" customHeight="1"/>
  </sheetData>
  <mergeCells count="138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E27:N28"/>
  </mergeCells>
  <pageMargins left="0.31527777777777799" right="0.11805555555555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B140"/>
  <sheetViews>
    <sheetView showGridLines="0" zoomScaleNormal="100" workbookViewId="0">
      <selection activeCell="L19" sqref="L19:N22"/>
    </sheetView>
  </sheetViews>
  <sheetFormatPr defaultRowHeight="14.4"/>
  <cols>
    <col min="1" max="1" width="4" customWidth="1"/>
    <col min="2" max="2" width="35.3320312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customWidth="1"/>
    <col min="19" max="19" width="8.44140625" customWidth="1"/>
    <col min="20" max="28" width="2.6640625" customWidth="1"/>
    <col min="29" max="29" width="3" customWidth="1"/>
    <col min="30" max="40" width="2.6640625" customWidth="1"/>
    <col min="41" max="41" width="3" customWidth="1"/>
    <col min="42" max="52" width="2.6640625" customWidth="1"/>
    <col min="53" max="53" width="3" customWidth="1"/>
    <col min="54" max="54" width="2.6640625" customWidth="1"/>
    <col min="55" max="256" width="8.44140625" customWidth="1"/>
    <col min="257" max="257" width="4" customWidth="1"/>
    <col min="258" max="258" width="35.33203125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customWidth="1"/>
    <col min="275" max="512" width="8.44140625" customWidth="1"/>
    <col min="513" max="513" width="4" customWidth="1"/>
    <col min="514" max="514" width="35.33203125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customWidth="1"/>
    <col min="531" max="768" width="8.44140625" customWidth="1"/>
    <col min="769" max="769" width="4" customWidth="1"/>
    <col min="770" max="770" width="35.33203125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customWidth="1"/>
    <col min="787" max="1025" width="8.44140625" customWidth="1"/>
  </cols>
  <sheetData>
    <row r="2" spans="1:26" ht="15" customHeight="1">
      <c r="A2" s="243" t="str">
        <f>'Nasazení do skupin'!B2</f>
        <v>11. GALA MČR mladších žáků trojice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6" ht="15.7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26" ht="32.25" customHeight="1">
      <c r="A4" s="244" t="s">
        <v>104</v>
      </c>
      <c r="B4" s="244"/>
      <c r="C4" s="245" t="str">
        <f>'Nasazení do skupin'!B3</f>
        <v>Útěchov 10.6.2018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26" ht="15" customHeight="1">
      <c r="A5" s="244"/>
      <c r="B5" s="244"/>
      <c r="C5" s="287">
        <v>1</v>
      </c>
      <c r="D5" s="287"/>
      <c r="E5" s="287"/>
      <c r="F5" s="243">
        <v>2</v>
      </c>
      <c r="G5" s="243"/>
      <c r="H5" s="243"/>
      <c r="I5" s="243">
        <v>3</v>
      </c>
      <c r="J5" s="243"/>
      <c r="K5" s="243"/>
      <c r="L5" s="243"/>
      <c r="M5" s="243"/>
      <c r="N5" s="243"/>
      <c r="O5" s="247" t="s">
        <v>107</v>
      </c>
      <c r="P5" s="247"/>
      <c r="Q5" s="247"/>
      <c r="R5" s="51" t="s">
        <v>108</v>
      </c>
    </row>
    <row r="6" spans="1:26" ht="15.75" customHeight="1">
      <c r="A6" s="244"/>
      <c r="B6" s="244"/>
      <c r="C6" s="287"/>
      <c r="D6" s="287"/>
      <c r="E6" s="287"/>
      <c r="F6" s="243"/>
      <c r="G6" s="243"/>
      <c r="H6" s="243"/>
      <c r="I6" s="243"/>
      <c r="J6" s="243"/>
      <c r="K6" s="243"/>
      <c r="L6" s="243"/>
      <c r="M6" s="243"/>
      <c r="N6" s="243"/>
      <c r="O6" s="248" t="s">
        <v>109</v>
      </c>
      <c r="P6" s="248"/>
      <c r="Q6" s="248"/>
      <c r="R6" s="52" t="s">
        <v>110</v>
      </c>
    </row>
    <row r="7" spans="1:26" ht="15" customHeight="1">
      <c r="A7" s="216">
        <v>1</v>
      </c>
      <c r="B7" s="217" t="str">
        <f>'Nasazení do skupin'!B8</f>
        <v>SK Liapor - Witte Karlovy Vary z.s.</v>
      </c>
      <c r="C7" s="237"/>
      <c r="D7" s="237"/>
      <c r="E7" s="237"/>
      <c r="F7" s="233"/>
      <c r="G7" s="233"/>
      <c r="H7" s="234"/>
      <c r="I7" s="232"/>
      <c r="J7" s="233"/>
      <c r="K7" s="234"/>
      <c r="L7" s="218"/>
      <c r="M7" s="207"/>
      <c r="N7" s="208"/>
      <c r="O7" s="220"/>
      <c r="P7" s="221"/>
      <c r="Q7" s="222"/>
      <c r="R7" s="223"/>
      <c r="Y7" s="53"/>
    </row>
    <row r="8" spans="1:26" ht="15.75" customHeight="1">
      <c r="A8" s="216"/>
      <c r="B8" s="217"/>
      <c r="C8" s="237"/>
      <c r="D8" s="237"/>
      <c r="E8" s="237"/>
      <c r="F8" s="233"/>
      <c r="G8" s="233"/>
      <c r="H8" s="234"/>
      <c r="I8" s="232"/>
      <c r="J8" s="233"/>
      <c r="K8" s="234"/>
      <c r="L8" s="218"/>
      <c r="M8" s="207"/>
      <c r="N8" s="208"/>
      <c r="O8" s="220"/>
      <c r="P8" s="221"/>
      <c r="Q8" s="222"/>
      <c r="R8" s="223"/>
    </row>
    <row r="9" spans="1:26" ht="15" customHeight="1">
      <c r="A9" s="216"/>
      <c r="B9" s="217"/>
      <c r="C9" s="237"/>
      <c r="D9" s="237"/>
      <c r="E9" s="237"/>
      <c r="F9" s="238"/>
      <c r="G9" s="238"/>
      <c r="H9" s="239"/>
      <c r="I9" s="224"/>
      <c r="J9" s="225"/>
      <c r="K9" s="226"/>
      <c r="L9" s="210"/>
      <c r="M9" s="211"/>
      <c r="N9" s="212"/>
      <c r="O9" s="229"/>
      <c r="P9" s="230"/>
      <c r="Q9" s="231"/>
      <c r="R9" s="215"/>
      <c r="X9" s="53"/>
      <c r="Y9" s="53"/>
      <c r="Z9" s="53"/>
    </row>
    <row r="10" spans="1:26" ht="15.75" customHeight="1">
      <c r="A10" s="216"/>
      <c r="B10" s="217"/>
      <c r="C10" s="237"/>
      <c r="D10" s="237"/>
      <c r="E10" s="237"/>
      <c r="F10" s="238"/>
      <c r="G10" s="238"/>
      <c r="H10" s="239"/>
      <c r="I10" s="224"/>
      <c r="J10" s="225"/>
      <c r="K10" s="226"/>
      <c r="L10" s="210"/>
      <c r="M10" s="211"/>
      <c r="N10" s="212"/>
      <c r="O10" s="229"/>
      <c r="P10" s="230"/>
      <c r="Q10" s="231"/>
      <c r="R10" s="215"/>
      <c r="X10" s="53"/>
      <c r="Y10" s="53"/>
      <c r="Z10" s="53"/>
    </row>
    <row r="11" spans="1:26" ht="15" customHeight="1">
      <c r="A11" s="216">
        <v>2</v>
      </c>
      <c r="B11" s="217" t="str">
        <f>'Nasazení do skupin'!B9</f>
        <v>TJ Peklo nad Zdobnicí</v>
      </c>
      <c r="C11" s="235"/>
      <c r="D11" s="236"/>
      <c r="E11" s="236"/>
      <c r="F11" s="240" t="s">
        <v>111</v>
      </c>
      <c r="G11" s="240"/>
      <c r="H11" s="240"/>
      <c r="I11" s="233"/>
      <c r="J11" s="233"/>
      <c r="K11" s="234"/>
      <c r="L11" s="218"/>
      <c r="M11" s="207"/>
      <c r="N11" s="208"/>
      <c r="O11" s="220"/>
      <c r="P11" s="221"/>
      <c r="Q11" s="222"/>
      <c r="R11" s="223"/>
    </row>
    <row r="12" spans="1:26" ht="15.75" customHeight="1">
      <c r="A12" s="216"/>
      <c r="B12" s="217"/>
      <c r="C12" s="235"/>
      <c r="D12" s="236"/>
      <c r="E12" s="236"/>
      <c r="F12" s="240"/>
      <c r="G12" s="240"/>
      <c r="H12" s="240"/>
      <c r="I12" s="233"/>
      <c r="J12" s="233"/>
      <c r="K12" s="234"/>
      <c r="L12" s="218"/>
      <c r="M12" s="207"/>
      <c r="N12" s="208"/>
      <c r="O12" s="220"/>
      <c r="P12" s="221"/>
      <c r="Q12" s="222"/>
      <c r="R12" s="223"/>
    </row>
    <row r="13" spans="1:26" ht="15" customHeight="1">
      <c r="A13" s="216"/>
      <c r="B13" s="217"/>
      <c r="C13" s="224"/>
      <c r="D13" s="225"/>
      <c r="E13" s="225"/>
      <c r="F13" s="240"/>
      <c r="G13" s="240"/>
      <c r="H13" s="240"/>
      <c r="I13" s="238"/>
      <c r="J13" s="238"/>
      <c r="K13" s="239"/>
      <c r="L13" s="210"/>
      <c r="M13" s="211"/>
      <c r="N13" s="212"/>
      <c r="O13" s="229"/>
      <c r="P13" s="230"/>
      <c r="Q13" s="231"/>
      <c r="R13" s="215"/>
    </row>
    <row r="14" spans="1:26" ht="15.75" customHeight="1">
      <c r="A14" s="216"/>
      <c r="B14" s="217"/>
      <c r="C14" s="224"/>
      <c r="D14" s="225"/>
      <c r="E14" s="225"/>
      <c r="F14" s="240"/>
      <c r="G14" s="240"/>
      <c r="H14" s="240"/>
      <c r="I14" s="238"/>
      <c r="J14" s="238"/>
      <c r="K14" s="239"/>
      <c r="L14" s="210"/>
      <c r="M14" s="211"/>
      <c r="N14" s="212"/>
      <c r="O14" s="229"/>
      <c r="P14" s="230"/>
      <c r="Q14" s="231"/>
      <c r="R14" s="215"/>
    </row>
    <row r="15" spans="1:26" ht="15" customHeight="1">
      <c r="A15" s="216">
        <v>3</v>
      </c>
      <c r="B15" s="217" t="str">
        <f>'Nasazení do skupin'!B10</f>
        <v>Tělovýchovná jednota Radomyšl, z.s.</v>
      </c>
      <c r="C15" s="232"/>
      <c r="D15" s="233"/>
      <c r="E15" s="234"/>
      <c r="F15" s="235"/>
      <c r="G15" s="236"/>
      <c r="H15" s="236"/>
      <c r="I15" s="281"/>
      <c r="J15" s="281"/>
      <c r="K15" s="281"/>
      <c r="L15" s="207"/>
      <c r="M15" s="207"/>
      <c r="N15" s="208"/>
      <c r="O15" s="220"/>
      <c r="P15" s="221"/>
      <c r="Q15" s="222"/>
      <c r="R15" s="223"/>
    </row>
    <row r="16" spans="1:26" ht="15.75" customHeight="1">
      <c r="A16" s="216"/>
      <c r="B16" s="217"/>
      <c r="C16" s="232"/>
      <c r="D16" s="233"/>
      <c r="E16" s="234"/>
      <c r="F16" s="235"/>
      <c r="G16" s="236"/>
      <c r="H16" s="236"/>
      <c r="I16" s="281"/>
      <c r="J16" s="281"/>
      <c r="K16" s="281"/>
      <c r="L16" s="207"/>
      <c r="M16" s="207"/>
      <c r="N16" s="208"/>
      <c r="O16" s="220"/>
      <c r="P16" s="221"/>
      <c r="Q16" s="222"/>
      <c r="R16" s="223"/>
    </row>
    <row r="17" spans="1:28" ht="15" customHeight="1">
      <c r="A17" s="216"/>
      <c r="B17" s="217"/>
      <c r="C17" s="224"/>
      <c r="D17" s="225"/>
      <c r="E17" s="226"/>
      <c r="F17" s="224"/>
      <c r="G17" s="225"/>
      <c r="H17" s="225"/>
      <c r="I17" s="281"/>
      <c r="J17" s="281"/>
      <c r="K17" s="281"/>
      <c r="L17" s="227"/>
      <c r="M17" s="227"/>
      <c r="N17" s="228"/>
      <c r="O17" s="229"/>
      <c r="P17" s="230"/>
      <c r="Q17" s="231"/>
      <c r="R17" s="215"/>
    </row>
    <row r="18" spans="1:28" ht="15.75" customHeight="1">
      <c r="A18" s="216"/>
      <c r="B18" s="217"/>
      <c r="C18" s="224"/>
      <c r="D18" s="225"/>
      <c r="E18" s="226"/>
      <c r="F18" s="224"/>
      <c r="G18" s="225"/>
      <c r="H18" s="225"/>
      <c r="I18" s="281"/>
      <c r="J18" s="281"/>
      <c r="K18" s="281"/>
      <c r="L18" s="227"/>
      <c r="M18" s="227"/>
      <c r="N18" s="228"/>
      <c r="O18" s="229"/>
      <c r="P18" s="230"/>
      <c r="Q18" s="231"/>
      <c r="R18" s="215"/>
    </row>
    <row r="19" spans="1:28" ht="15" customHeight="1">
      <c r="A19" s="216"/>
      <c r="B19" s="217"/>
      <c r="C19" s="218"/>
      <c r="D19" s="207"/>
      <c r="E19" s="208"/>
      <c r="F19" s="218"/>
      <c r="G19" s="207"/>
      <c r="H19" s="208"/>
      <c r="I19" s="219"/>
      <c r="J19" s="205"/>
      <c r="K19" s="205"/>
      <c r="L19" s="206">
        <v>2018</v>
      </c>
      <c r="M19" s="206"/>
      <c r="N19" s="206"/>
      <c r="O19" s="207"/>
      <c r="P19" s="207"/>
      <c r="Q19" s="208"/>
      <c r="R19" s="209"/>
    </row>
    <row r="20" spans="1:28" ht="15.75" customHeight="1">
      <c r="A20" s="216"/>
      <c r="B20" s="217"/>
      <c r="C20" s="218"/>
      <c r="D20" s="207"/>
      <c r="E20" s="208"/>
      <c r="F20" s="218"/>
      <c r="G20" s="207"/>
      <c r="H20" s="208"/>
      <c r="I20" s="219"/>
      <c r="J20" s="205"/>
      <c r="K20" s="205"/>
      <c r="L20" s="206"/>
      <c r="M20" s="206"/>
      <c r="N20" s="206"/>
      <c r="O20" s="207"/>
      <c r="P20" s="207"/>
      <c r="Q20" s="208"/>
      <c r="R20" s="209"/>
    </row>
    <row r="21" spans="1:28" ht="15" customHeight="1">
      <c r="A21" s="216"/>
      <c r="B21" s="217"/>
      <c r="C21" s="210"/>
      <c r="D21" s="211"/>
      <c r="E21" s="212"/>
      <c r="F21" s="210"/>
      <c r="G21" s="211"/>
      <c r="H21" s="212"/>
      <c r="I21" s="210"/>
      <c r="J21" s="211"/>
      <c r="K21" s="211"/>
      <c r="L21" s="206"/>
      <c r="M21" s="206"/>
      <c r="N21" s="206"/>
      <c r="O21" s="213"/>
      <c r="P21" s="211"/>
      <c r="Q21" s="214"/>
      <c r="R21" s="215"/>
    </row>
    <row r="22" spans="1:28" ht="15.75" customHeight="1">
      <c r="A22" s="216"/>
      <c r="B22" s="217"/>
      <c r="C22" s="210"/>
      <c r="D22" s="211"/>
      <c r="E22" s="212"/>
      <c r="F22" s="210"/>
      <c r="G22" s="211"/>
      <c r="H22" s="212"/>
      <c r="I22" s="210"/>
      <c r="J22" s="211"/>
      <c r="K22" s="211"/>
      <c r="L22" s="206"/>
      <c r="M22" s="206"/>
      <c r="N22" s="206"/>
      <c r="O22" s="213"/>
      <c r="P22" s="211"/>
      <c r="Q22" s="214"/>
      <c r="R22" s="215"/>
    </row>
    <row r="24" spans="1:28" ht="24.9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15" customHeight="1">
      <c r="A25" s="294"/>
      <c r="B25" s="295"/>
      <c r="C25" s="295"/>
      <c r="D25" s="296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61"/>
      <c r="P25" s="62"/>
      <c r="Q25" s="62"/>
      <c r="R25" s="63"/>
      <c r="S25" s="64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5" customHeight="1">
      <c r="A26" s="294"/>
      <c r="B26" s="295"/>
      <c r="C26" s="295"/>
      <c r="D26" s="296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65"/>
      <c r="P26" s="62"/>
      <c r="Q26" s="53"/>
      <c r="R26" s="63"/>
      <c r="S26" s="64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15" customHeight="1">
      <c r="A27" s="294"/>
      <c r="B27" s="295"/>
      <c r="C27" s="295"/>
      <c r="D27" s="296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61"/>
      <c r="P27" s="62"/>
      <c r="Q27" s="62"/>
      <c r="R27" s="6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5" customHeight="1">
      <c r="A28" s="294"/>
      <c r="B28" s="295"/>
      <c r="C28" s="295"/>
      <c r="D28" s="296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65"/>
      <c r="P28" s="62"/>
      <c r="Q28" s="53"/>
      <c r="R28" s="6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ht="13.2" customHeight="1">
      <c r="A29" s="294"/>
      <c r="B29" s="295"/>
      <c r="C29" s="295"/>
      <c r="D29" s="296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61"/>
      <c r="P29" s="62"/>
      <c r="Q29" s="62"/>
      <c r="R29" s="6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ht="13.2" customHeight="1">
      <c r="A30" s="294"/>
      <c r="B30" s="295"/>
      <c r="C30" s="295"/>
      <c r="D30" s="296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65"/>
      <c r="P30" s="62"/>
      <c r="Q30" s="53"/>
      <c r="R30" s="6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ht="15" customHeight="1">
      <c r="A31" s="294"/>
      <c r="B31" s="295"/>
      <c r="C31" s="295"/>
      <c r="D31" s="296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61"/>
      <c r="P31" s="62"/>
      <c r="Q31" s="62"/>
      <c r="R31" s="6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ht="15.75" customHeight="1">
      <c r="A32" s="294"/>
      <c r="B32" s="295"/>
      <c r="C32" s="295"/>
      <c r="D32" s="296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65"/>
      <c r="P32" s="62"/>
      <c r="Q32" s="53"/>
      <c r="R32" s="6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54" ht="15" customHeight="1">
      <c r="A33" s="294"/>
      <c r="B33" s="295"/>
      <c r="C33" s="295"/>
      <c r="D33" s="296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61"/>
      <c r="P33" s="62"/>
      <c r="Q33" s="62"/>
      <c r="R33" s="6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54" ht="15" customHeight="1">
      <c r="A34" s="294"/>
      <c r="B34" s="295"/>
      <c r="C34" s="295"/>
      <c r="D34" s="296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65"/>
      <c r="P34" s="62"/>
      <c r="Q34" s="53"/>
      <c r="R34" s="6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54" ht="15" customHeight="1">
      <c r="A35" s="294"/>
      <c r="B35" s="295"/>
      <c r="C35" s="295"/>
      <c r="D35" s="296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61"/>
      <c r="P35" s="62"/>
      <c r="Q35" s="62"/>
      <c r="R35" s="6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54" ht="15" customHeight="1">
      <c r="A36" s="294"/>
      <c r="B36" s="295"/>
      <c r="C36" s="295"/>
      <c r="D36" s="296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65"/>
      <c r="P36" s="62"/>
      <c r="Q36" s="53"/>
      <c r="R36" s="6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54" ht="22.8">
      <c r="P37" s="297"/>
      <c r="Q37" s="297"/>
      <c r="R37" s="4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</row>
    <row r="38" spans="1:54" ht="21">
      <c r="T38" s="289"/>
      <c r="U38" s="289"/>
      <c r="V38" s="289"/>
      <c r="W38" s="289"/>
      <c r="X38" s="289"/>
      <c r="Y38" s="289"/>
      <c r="Z38" s="289"/>
      <c r="AA38" s="292"/>
      <c r="AB38" s="292"/>
      <c r="AC38" s="292"/>
      <c r="AD38" s="292"/>
      <c r="AE38" s="292"/>
      <c r="AF38" s="292"/>
      <c r="AH38" s="66"/>
      <c r="AI38" s="289"/>
      <c r="AJ38" s="289"/>
      <c r="AK38" s="289"/>
      <c r="AL38" s="289"/>
      <c r="AM38" s="289"/>
      <c r="AN38" s="289"/>
      <c r="AO38" s="67"/>
      <c r="AP38" s="68"/>
      <c r="AQ38" s="68"/>
      <c r="AR38" s="68"/>
      <c r="AS38" s="68"/>
      <c r="AT38" s="68"/>
      <c r="AU38" s="289"/>
      <c r="AV38" s="289"/>
      <c r="AW38" s="289"/>
      <c r="AX38" s="289"/>
      <c r="AY38" s="66"/>
      <c r="AZ38" s="66"/>
      <c r="BA38" s="66"/>
      <c r="BB38" s="66"/>
    </row>
    <row r="40" spans="1:54" ht="21">
      <c r="T40" s="292"/>
      <c r="U40" s="292"/>
      <c r="V40" s="292"/>
      <c r="W40" s="292"/>
      <c r="X40" s="292"/>
      <c r="Y40" s="292"/>
      <c r="Z40" s="292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66"/>
      <c r="AL40" s="292"/>
      <c r="AM40" s="292"/>
      <c r="AN40" s="292"/>
      <c r="AO40" s="292"/>
      <c r="AP40" s="292"/>
      <c r="AQ40" s="292"/>
      <c r="AR40" s="292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</row>
    <row r="43" spans="1:54" ht="15.6">
      <c r="T43" s="288"/>
      <c r="U43" s="288"/>
      <c r="V43" s="288"/>
      <c r="W43" s="288"/>
      <c r="X43" s="288"/>
      <c r="Y43" s="288"/>
      <c r="Z43" s="69"/>
      <c r="AA43" s="288"/>
      <c r="AB43" s="288"/>
      <c r="AC43" s="69"/>
      <c r="AD43" s="69"/>
      <c r="AE43" s="69"/>
      <c r="AF43" s="288"/>
      <c r="AG43" s="288"/>
      <c r="AH43" s="288"/>
      <c r="AI43" s="288"/>
      <c r="AJ43" s="288"/>
      <c r="AK43" s="288"/>
      <c r="AL43" s="69"/>
      <c r="AM43" s="69"/>
      <c r="AN43" s="69"/>
      <c r="AO43" s="69"/>
      <c r="AP43" s="69"/>
      <c r="AQ43" s="69"/>
      <c r="AR43" s="288"/>
      <c r="AS43" s="288"/>
      <c r="AT43" s="288"/>
      <c r="AU43" s="288"/>
      <c r="AV43" s="288"/>
      <c r="AW43" s="288"/>
      <c r="AX43" s="69"/>
      <c r="AY43" s="69"/>
      <c r="AZ43" s="69"/>
      <c r="BA43" s="69"/>
      <c r="BB43" s="69"/>
    </row>
    <row r="44" spans="1:54" ht="15" customHeight="1"/>
    <row r="50" spans="20:54" ht="15" customHeight="1"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</row>
    <row r="51" spans="20:54" ht="15" customHeight="1"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</row>
    <row r="53" spans="20:54" ht="15" customHeight="1"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</row>
    <row r="54" spans="20:54" ht="15" customHeight="1"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</row>
    <row r="55" spans="20:54" ht="21">
      <c r="T55" s="289"/>
      <c r="U55" s="289"/>
      <c r="V55" s="289"/>
      <c r="W55" s="289"/>
      <c r="X55" s="289"/>
      <c r="Y55" s="289"/>
      <c r="Z55" s="289"/>
      <c r="AA55" s="292"/>
      <c r="AB55" s="292"/>
      <c r="AC55" s="292"/>
      <c r="AD55" s="292"/>
      <c r="AE55" s="292"/>
      <c r="AF55" s="292"/>
      <c r="AG55" s="66"/>
      <c r="AH55" s="66"/>
      <c r="AI55" s="289"/>
      <c r="AJ55" s="289"/>
      <c r="AK55" s="289"/>
      <c r="AL55" s="289"/>
      <c r="AM55" s="289"/>
      <c r="AN55" s="289"/>
      <c r="AO55" s="67"/>
      <c r="AP55" s="68"/>
      <c r="AQ55" s="68"/>
      <c r="AR55" s="68"/>
      <c r="AS55" s="68"/>
      <c r="AT55" s="68"/>
      <c r="AU55" s="289"/>
      <c r="AV55" s="289"/>
      <c r="AW55" s="289"/>
      <c r="AX55" s="289"/>
      <c r="AY55" s="66"/>
      <c r="AZ55" s="66"/>
      <c r="BA55" s="66"/>
      <c r="BB55" s="66"/>
    </row>
    <row r="57" spans="20:54" ht="21">
      <c r="T57" s="292"/>
      <c r="U57" s="292"/>
      <c r="V57" s="292"/>
      <c r="W57" s="292"/>
      <c r="X57" s="292"/>
      <c r="Y57" s="292"/>
      <c r="Z57" s="292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66"/>
      <c r="AL57" s="292"/>
      <c r="AM57" s="292"/>
      <c r="AN57" s="292"/>
      <c r="AO57" s="292"/>
      <c r="AP57" s="292"/>
      <c r="AQ57" s="292"/>
      <c r="AR57" s="292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</row>
    <row r="60" spans="20:54" ht="15.6">
      <c r="T60" s="288"/>
      <c r="U60" s="288"/>
      <c r="V60" s="288"/>
      <c r="W60" s="288"/>
      <c r="X60" s="288"/>
      <c r="Y60" s="288"/>
      <c r="Z60" s="69"/>
      <c r="AA60" s="288"/>
      <c r="AB60" s="288"/>
      <c r="AC60" s="69"/>
      <c r="AD60" s="69"/>
      <c r="AE60" s="69"/>
      <c r="AF60" s="288"/>
      <c r="AG60" s="288"/>
      <c r="AH60" s="288"/>
      <c r="AI60" s="288"/>
      <c r="AJ60" s="288"/>
      <c r="AK60" s="288"/>
      <c r="AL60" s="69"/>
      <c r="AM60" s="69"/>
      <c r="AN60" s="69"/>
      <c r="AO60" s="69"/>
      <c r="AP60" s="69"/>
      <c r="AQ60" s="69"/>
      <c r="AR60" s="288"/>
      <c r="AS60" s="288"/>
      <c r="AT60" s="288"/>
      <c r="AU60" s="288"/>
      <c r="AV60" s="288"/>
      <c r="AW60" s="288"/>
      <c r="AX60" s="69"/>
      <c r="AY60" s="69"/>
      <c r="AZ60" s="69"/>
      <c r="BA60" s="69"/>
      <c r="BB60" s="69"/>
    </row>
    <row r="62" spans="20:54" ht="15" customHeight="1"/>
    <row r="67" spans="20:54" ht="15" customHeight="1"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</row>
    <row r="68" spans="20:54" ht="15" customHeight="1"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</row>
    <row r="72" spans="20:54" ht="22.8"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</row>
    <row r="73" spans="20:54" ht="21">
      <c r="T73" s="289"/>
      <c r="U73" s="289"/>
      <c r="V73" s="289"/>
      <c r="W73" s="289"/>
      <c r="X73" s="289"/>
      <c r="Y73" s="289"/>
      <c r="Z73" s="289"/>
      <c r="AA73" s="292"/>
      <c r="AB73" s="292"/>
      <c r="AC73" s="292"/>
      <c r="AD73" s="292"/>
      <c r="AE73" s="292"/>
      <c r="AF73" s="292"/>
      <c r="AG73" s="66"/>
      <c r="AH73" s="66"/>
      <c r="AI73" s="289"/>
      <c r="AJ73" s="289"/>
      <c r="AK73" s="289"/>
      <c r="AL73" s="289"/>
      <c r="AM73" s="289"/>
      <c r="AN73" s="289"/>
      <c r="AO73" s="67"/>
      <c r="AP73" s="68"/>
      <c r="AQ73" s="68"/>
      <c r="AR73" s="68"/>
      <c r="AS73" s="68"/>
      <c r="AT73" s="68"/>
      <c r="AU73" s="289"/>
      <c r="AV73" s="289"/>
      <c r="AW73" s="289"/>
      <c r="AX73" s="289"/>
      <c r="AY73" s="66"/>
      <c r="AZ73" s="66"/>
      <c r="BA73" s="66"/>
      <c r="BB73" s="66"/>
    </row>
    <row r="75" spans="20:54" ht="21">
      <c r="T75" s="292"/>
      <c r="U75" s="292"/>
      <c r="V75" s="292"/>
      <c r="W75" s="292"/>
      <c r="X75" s="292"/>
      <c r="Y75" s="292"/>
      <c r="Z75" s="292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66"/>
      <c r="AL75" s="292"/>
      <c r="AM75" s="292"/>
      <c r="AN75" s="292"/>
      <c r="AO75" s="292"/>
      <c r="AP75" s="292"/>
      <c r="AQ75" s="292"/>
      <c r="AR75" s="292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</row>
    <row r="78" spans="20:54" ht="15.6">
      <c r="T78" s="288"/>
      <c r="U78" s="288"/>
      <c r="V78" s="288"/>
      <c r="W78" s="288"/>
      <c r="X78" s="288"/>
      <c r="Y78" s="288"/>
      <c r="Z78" s="69"/>
      <c r="AA78" s="288"/>
      <c r="AB78" s="288"/>
      <c r="AC78" s="69"/>
      <c r="AD78" s="69"/>
      <c r="AE78" s="69"/>
      <c r="AF78" s="288"/>
      <c r="AG78" s="288"/>
      <c r="AH78" s="288"/>
      <c r="AI78" s="288"/>
      <c r="AJ78" s="288"/>
      <c r="AK78" s="288"/>
      <c r="AL78" s="69"/>
      <c r="AM78" s="69"/>
      <c r="AN78" s="69"/>
      <c r="AO78" s="69"/>
      <c r="AP78" s="69"/>
      <c r="AQ78" s="69"/>
      <c r="AR78" s="288"/>
      <c r="AS78" s="288"/>
      <c r="AT78" s="288"/>
      <c r="AU78" s="288"/>
      <c r="AV78" s="288"/>
      <c r="AW78" s="288"/>
      <c r="AX78" s="69"/>
      <c r="AY78" s="69"/>
      <c r="AZ78" s="69"/>
      <c r="BA78" s="69"/>
      <c r="BB78" s="69"/>
    </row>
    <row r="80" spans="20:54" ht="15" customHeight="1"/>
    <row r="85" spans="20:54" ht="15" customHeight="1"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</row>
    <row r="86" spans="20:54" ht="15" customHeight="1"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</row>
    <row r="90" spans="20:54" ht="22.8"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</row>
    <row r="91" spans="20:54" ht="21">
      <c r="T91" s="289"/>
      <c r="U91" s="289"/>
      <c r="V91" s="289"/>
      <c r="W91" s="289"/>
      <c r="X91" s="289"/>
      <c r="Y91" s="289"/>
      <c r="Z91" s="289"/>
      <c r="AA91" s="292"/>
      <c r="AB91" s="292"/>
      <c r="AC91" s="292"/>
      <c r="AD91" s="292"/>
      <c r="AE91" s="292"/>
      <c r="AF91" s="292"/>
      <c r="AG91" s="66"/>
      <c r="AH91" s="66"/>
      <c r="AI91" s="289"/>
      <c r="AJ91" s="289"/>
      <c r="AK91" s="289"/>
      <c r="AL91" s="289"/>
      <c r="AM91" s="289"/>
      <c r="AN91" s="289"/>
      <c r="AO91" s="67"/>
      <c r="AP91" s="68"/>
      <c r="AQ91" s="68"/>
      <c r="AR91" s="68"/>
      <c r="AS91" s="68"/>
      <c r="AT91" s="68"/>
      <c r="AU91" s="289"/>
      <c r="AV91" s="289"/>
      <c r="AW91" s="289"/>
      <c r="AX91" s="289"/>
      <c r="AY91" s="66"/>
      <c r="AZ91" s="66"/>
      <c r="BA91" s="66"/>
      <c r="BB91" s="66"/>
    </row>
    <row r="93" spans="20:54" ht="21">
      <c r="T93" s="292"/>
      <c r="U93" s="292"/>
      <c r="V93" s="292"/>
      <c r="W93" s="292"/>
      <c r="X93" s="292"/>
      <c r="Y93" s="292"/>
      <c r="Z93" s="292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66"/>
      <c r="AL93" s="292"/>
      <c r="AM93" s="292"/>
      <c r="AN93" s="292"/>
      <c r="AO93" s="292"/>
      <c r="AP93" s="292"/>
      <c r="AQ93" s="292"/>
      <c r="AR93" s="292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</row>
    <row r="96" spans="20:54" ht="15.6">
      <c r="T96" s="288"/>
      <c r="U96" s="288"/>
      <c r="V96" s="288"/>
      <c r="W96" s="288"/>
      <c r="X96" s="288"/>
      <c r="Y96" s="288"/>
      <c r="Z96" s="69"/>
      <c r="AA96" s="288"/>
      <c r="AB96" s="288"/>
      <c r="AC96" s="69"/>
      <c r="AD96" s="69"/>
      <c r="AE96" s="69"/>
      <c r="AF96" s="288"/>
      <c r="AG96" s="288"/>
      <c r="AH96" s="288"/>
      <c r="AI96" s="288"/>
      <c r="AJ96" s="288"/>
      <c r="AK96" s="288"/>
      <c r="AL96" s="69"/>
      <c r="AM96" s="69"/>
      <c r="AN96" s="69"/>
      <c r="AO96" s="69"/>
      <c r="AP96" s="69"/>
      <c r="AQ96" s="70"/>
      <c r="AR96" s="288"/>
      <c r="AS96" s="288"/>
      <c r="AT96" s="288"/>
      <c r="AU96" s="288"/>
      <c r="AV96" s="288"/>
      <c r="AW96" s="288"/>
      <c r="AX96" s="69"/>
      <c r="AY96" s="69"/>
      <c r="AZ96" s="69"/>
      <c r="BA96" s="69"/>
      <c r="BB96" s="69"/>
    </row>
    <row r="98" spans="20:54" ht="15" customHeight="1"/>
    <row r="103" spans="20:54" ht="15" customHeight="1">
      <c r="T103" s="289" t="s">
        <v>119</v>
      </c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</row>
    <row r="104" spans="20:54" ht="15" customHeight="1"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</row>
    <row r="107" spans="20:54" ht="22.8">
      <c r="T107" s="291" t="s">
        <v>120</v>
      </c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  <c r="AM107" s="291"/>
      <c r="AN107" s="291"/>
      <c r="AO107" s="291"/>
      <c r="AP107" s="291"/>
      <c r="AQ107" s="291"/>
      <c r="AR107" s="291"/>
      <c r="AS107" s="291"/>
      <c r="AT107" s="291"/>
      <c r="AU107" s="291"/>
      <c r="AV107" s="291"/>
      <c r="AW107" s="291"/>
      <c r="AX107" s="291"/>
      <c r="AY107" s="291"/>
      <c r="AZ107" s="291"/>
      <c r="BA107" s="291"/>
      <c r="BB107" s="291"/>
    </row>
    <row r="108" spans="20:54" ht="21">
      <c r="T108" s="289" t="s">
        <v>121</v>
      </c>
      <c r="U108" s="289"/>
      <c r="V108" s="289"/>
      <c r="W108" s="289"/>
      <c r="X108" s="289"/>
      <c r="Y108" s="289"/>
      <c r="Z108" s="289"/>
      <c r="AA108" s="292" t="str">
        <f>C4</f>
        <v>Útěchov 10.6.2018</v>
      </c>
      <c r="AB108" s="292"/>
      <c r="AC108" s="292"/>
      <c r="AD108" s="292"/>
      <c r="AE108" s="292"/>
      <c r="AF108" s="292"/>
      <c r="AG108" s="66"/>
      <c r="AH108" s="66"/>
      <c r="AI108" s="289" t="s">
        <v>122</v>
      </c>
      <c r="AJ108" s="289"/>
      <c r="AK108" s="289"/>
      <c r="AL108" s="289"/>
      <c r="AM108" s="289"/>
      <c r="AN108" s="289"/>
      <c r="AO108" s="67" t="str">
        <f>CONCATENATE("(",P4,"-5)")</f>
        <v>(-5)</v>
      </c>
      <c r="AP108" s="68"/>
      <c r="AQ108" s="68"/>
      <c r="AR108" s="68"/>
      <c r="AS108" s="68"/>
      <c r="AT108" s="68"/>
      <c r="AU108" s="289" t="s">
        <v>123</v>
      </c>
      <c r="AV108" s="289"/>
      <c r="AW108" s="289"/>
      <c r="AX108" s="289"/>
      <c r="AY108" s="66"/>
      <c r="AZ108" s="66"/>
      <c r="BA108" s="66"/>
      <c r="BB108" s="66"/>
    </row>
    <row r="110" spans="20:54" ht="21">
      <c r="T110" s="292" t="s">
        <v>124</v>
      </c>
      <c r="U110" s="292"/>
      <c r="V110" s="292"/>
      <c r="W110" s="292"/>
      <c r="X110" s="292"/>
      <c r="Y110" s="292"/>
      <c r="Z110" s="292"/>
      <c r="AA110" s="293" t="e">
        <f>#REF!</f>
        <v>#REF!</v>
      </c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66"/>
      <c r="AL110" s="292" t="s">
        <v>125</v>
      </c>
      <c r="AM110" s="292"/>
      <c r="AN110" s="292"/>
      <c r="AO110" s="292"/>
      <c r="AP110" s="292"/>
      <c r="AQ110" s="292"/>
      <c r="AR110" s="292"/>
      <c r="AS110" s="293" t="e">
        <f>#REF!</f>
        <v>#REF!</v>
      </c>
      <c r="AT110" s="293"/>
      <c r="AU110" s="293"/>
      <c r="AV110" s="293"/>
      <c r="AW110" s="293"/>
      <c r="AX110" s="293"/>
      <c r="AY110" s="293"/>
      <c r="AZ110" s="293"/>
      <c r="BA110" s="293"/>
      <c r="BB110" s="293"/>
    </row>
    <row r="113" spans="20:54" ht="15.6">
      <c r="T113" s="288" t="s">
        <v>126</v>
      </c>
      <c r="U113" s="288"/>
      <c r="V113" s="288"/>
      <c r="W113" s="288"/>
      <c r="X113" s="288"/>
      <c r="Y113" s="288"/>
      <c r="Z113" s="69"/>
      <c r="AA113" s="288"/>
      <c r="AB113" s="288"/>
      <c r="AC113" s="69"/>
      <c r="AD113" s="69"/>
      <c r="AE113" s="69"/>
      <c r="AF113" s="288" t="s">
        <v>127</v>
      </c>
      <c r="AG113" s="288"/>
      <c r="AH113" s="288"/>
      <c r="AI113" s="288"/>
      <c r="AJ113" s="288"/>
      <c r="AK113" s="288"/>
      <c r="AL113" s="69"/>
      <c r="AM113" s="69"/>
      <c r="AN113" s="69"/>
      <c r="AO113" s="69"/>
      <c r="AP113" s="69"/>
      <c r="AQ113" s="69"/>
      <c r="AR113" s="288" t="s">
        <v>128</v>
      </c>
      <c r="AS113" s="288"/>
      <c r="AT113" s="288"/>
      <c r="AU113" s="288"/>
      <c r="AV113" s="288"/>
      <c r="AW113" s="288"/>
      <c r="AX113" s="69"/>
      <c r="AY113" s="69"/>
      <c r="AZ113" s="69"/>
      <c r="BA113" s="69"/>
      <c r="BB113" s="69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129</v>
      </c>
      <c r="AQ115" t="s">
        <v>130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89" t="s">
        <v>119</v>
      </c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289"/>
    </row>
    <row r="122" spans="20:54" ht="15" customHeight="1"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</row>
    <row r="126" spans="20:54" ht="22.8">
      <c r="T126" s="291" t="s">
        <v>120</v>
      </c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291"/>
      <c r="AQ126" s="291"/>
      <c r="AR126" s="291"/>
      <c r="AS126" s="291"/>
      <c r="AT126" s="291"/>
      <c r="AU126" s="291"/>
      <c r="AV126" s="291"/>
      <c r="AW126" s="291"/>
      <c r="AX126" s="291"/>
      <c r="AY126" s="291"/>
      <c r="AZ126" s="291"/>
      <c r="BA126" s="291"/>
      <c r="BB126" s="291"/>
    </row>
    <row r="127" spans="20:54" ht="21">
      <c r="T127" s="289" t="s">
        <v>121</v>
      </c>
      <c r="U127" s="289"/>
      <c r="V127" s="289"/>
      <c r="W127" s="289"/>
      <c r="X127" s="289"/>
      <c r="Y127" s="289"/>
      <c r="Z127" s="289"/>
      <c r="AA127" s="292" t="str">
        <f>C4</f>
        <v>Útěchov 10.6.2018</v>
      </c>
      <c r="AB127" s="292"/>
      <c r="AC127" s="292"/>
      <c r="AD127" s="292"/>
      <c r="AE127" s="292"/>
      <c r="AF127" s="292"/>
      <c r="AG127" s="66"/>
      <c r="AH127" s="66"/>
      <c r="AI127" s="289" t="s">
        <v>122</v>
      </c>
      <c r="AJ127" s="289"/>
      <c r="AK127" s="289"/>
      <c r="AL127" s="289"/>
      <c r="AM127" s="289"/>
      <c r="AN127" s="289"/>
      <c r="AO127" s="67" t="str">
        <f>CONCATENATE("(",P4,"-6)")</f>
        <v>(-6)</v>
      </c>
      <c r="AP127" s="68"/>
      <c r="AQ127" s="68"/>
      <c r="AR127" s="68"/>
      <c r="AS127" s="68"/>
      <c r="AT127" s="68"/>
      <c r="AU127" s="289" t="s">
        <v>123</v>
      </c>
      <c r="AV127" s="289"/>
      <c r="AW127" s="289"/>
      <c r="AX127" s="289"/>
      <c r="AY127" s="66"/>
      <c r="AZ127" s="66"/>
      <c r="BA127" s="66"/>
      <c r="BB127" s="66"/>
    </row>
    <row r="129" spans="20:54" ht="21">
      <c r="T129" s="292" t="s">
        <v>124</v>
      </c>
      <c r="U129" s="292"/>
      <c r="V129" s="292"/>
      <c r="W129" s="292"/>
      <c r="X129" s="292"/>
      <c r="Y129" s="292"/>
      <c r="Z129" s="292"/>
      <c r="AA129" s="293" t="e">
        <f>#REF!</f>
        <v>#REF!</v>
      </c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66"/>
      <c r="AL129" s="292" t="s">
        <v>125</v>
      </c>
      <c r="AM129" s="292"/>
      <c r="AN129" s="292"/>
      <c r="AO129" s="292"/>
      <c r="AP129" s="292"/>
      <c r="AQ129" s="292"/>
      <c r="AR129" s="292"/>
      <c r="AS129" s="293" t="e">
        <f>#REF!</f>
        <v>#REF!</v>
      </c>
      <c r="AT129" s="293"/>
      <c r="AU129" s="293"/>
      <c r="AV129" s="293"/>
      <c r="AW129" s="293"/>
      <c r="AX129" s="293"/>
      <c r="AY129" s="293"/>
      <c r="AZ129" s="293"/>
      <c r="BA129" s="293"/>
      <c r="BB129" s="293"/>
    </row>
    <row r="132" spans="20:54" ht="15.6">
      <c r="T132" s="288" t="s">
        <v>126</v>
      </c>
      <c r="U132" s="288"/>
      <c r="V132" s="288"/>
      <c r="W132" s="288"/>
      <c r="X132" s="288"/>
      <c r="Y132" s="288"/>
      <c r="Z132" s="69"/>
      <c r="AA132" s="288"/>
      <c r="AB132" s="288"/>
      <c r="AC132" s="69"/>
      <c r="AD132" s="69"/>
      <c r="AE132" s="69"/>
      <c r="AF132" s="288" t="s">
        <v>127</v>
      </c>
      <c r="AG132" s="288"/>
      <c r="AH132" s="288"/>
      <c r="AI132" s="288"/>
      <c r="AJ132" s="288"/>
      <c r="AK132" s="288"/>
      <c r="AL132" s="69"/>
      <c r="AM132" s="69"/>
      <c r="AN132" s="69"/>
      <c r="AO132" s="69"/>
      <c r="AP132" s="69"/>
      <c r="AQ132" s="69"/>
      <c r="AR132" s="288" t="s">
        <v>128</v>
      </c>
      <c r="AS132" s="288"/>
      <c r="AT132" s="288"/>
      <c r="AU132" s="288"/>
      <c r="AV132" s="288"/>
      <c r="AW132" s="288"/>
      <c r="AX132" s="69"/>
      <c r="AY132" s="69"/>
      <c r="AZ132" s="69"/>
      <c r="BA132" s="69"/>
      <c r="BB132" s="69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129</v>
      </c>
      <c r="AQ134" t="s">
        <v>130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130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130</v>
      </c>
    </row>
    <row r="139" spans="20:54" ht="15" customHeight="1">
      <c r="T139" s="289" t="s">
        <v>119</v>
      </c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</row>
    <row r="140" spans="20:54" ht="15" customHeight="1"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P37:Q37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T50:BB51"/>
    <mergeCell ref="T53:BB54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132:Y132"/>
    <mergeCell ref="AA132:AB132"/>
    <mergeCell ref="AF132:AK132"/>
    <mergeCell ref="AR132:AW132"/>
    <mergeCell ref="T139:BB140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31527777777777799" right="0.11805555555555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S92"/>
  <sheetViews>
    <sheetView showGridLines="0" zoomScaleNormal="100" workbookViewId="0">
      <selection activeCell="U7" sqref="U7"/>
    </sheetView>
  </sheetViews>
  <sheetFormatPr defaultRowHeight="14.4"/>
  <cols>
    <col min="1" max="1" width="4" customWidth="1"/>
    <col min="2" max="2" width="35.3320312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customWidth="1"/>
    <col min="19" max="220" width="8.44140625" customWidth="1"/>
    <col min="221" max="221" width="4" customWidth="1"/>
    <col min="222" max="222" width="35.33203125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customWidth="1"/>
    <col min="239" max="476" width="8.44140625" customWidth="1"/>
    <col min="477" max="477" width="4" customWidth="1"/>
    <col min="478" max="478" width="35.33203125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customWidth="1"/>
    <col min="495" max="732" width="8.44140625" customWidth="1"/>
    <col min="733" max="733" width="4" customWidth="1"/>
    <col min="734" max="734" width="35.33203125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customWidth="1"/>
    <col min="751" max="988" width="8.44140625" customWidth="1"/>
    <col min="989" max="989" width="4" customWidth="1"/>
    <col min="990" max="990" width="35.33203125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customWidth="1"/>
    <col min="1007" max="1025" width="8.44140625" customWidth="1"/>
  </cols>
  <sheetData>
    <row r="2" spans="1:18" ht="15" customHeight="1">
      <c r="A2" s="243" t="str">
        <f>'Nasazení do skupin'!B2</f>
        <v>11. GALA MČR mladších žáků trojice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15.7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32.25" customHeight="1">
      <c r="A4" s="244" t="s">
        <v>104</v>
      </c>
      <c r="B4" s="244"/>
      <c r="C4" s="206" t="str">
        <f>'Nasazení do skupin'!B3</f>
        <v>Útěchov 10.6.2018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15" customHeight="1">
      <c r="A5" s="244"/>
      <c r="B5" s="244"/>
      <c r="C5" s="287">
        <v>1</v>
      </c>
      <c r="D5" s="287"/>
      <c r="E5" s="287"/>
      <c r="F5" s="243">
        <v>2</v>
      </c>
      <c r="G5" s="243"/>
      <c r="H5" s="243"/>
      <c r="I5" s="243">
        <v>3</v>
      </c>
      <c r="J5" s="243"/>
      <c r="K5" s="243"/>
      <c r="L5" s="243"/>
      <c r="M5" s="243"/>
      <c r="N5" s="243"/>
      <c r="O5" s="247" t="s">
        <v>107</v>
      </c>
      <c r="P5" s="247"/>
      <c r="Q5" s="247"/>
      <c r="R5" s="71" t="s">
        <v>108</v>
      </c>
    </row>
    <row r="6" spans="1:18" ht="15.75" customHeight="1">
      <c r="A6" s="244"/>
      <c r="B6" s="244"/>
      <c r="C6" s="287"/>
      <c r="D6" s="287"/>
      <c r="E6" s="287"/>
      <c r="F6" s="243"/>
      <c r="G6" s="243"/>
      <c r="H6" s="243"/>
      <c r="I6" s="243"/>
      <c r="J6" s="243"/>
      <c r="K6" s="243"/>
      <c r="L6" s="243"/>
      <c r="M6" s="243"/>
      <c r="N6" s="243"/>
      <c r="O6" s="248" t="s">
        <v>109</v>
      </c>
      <c r="P6" s="248"/>
      <c r="Q6" s="248"/>
      <c r="R6" s="54" t="s">
        <v>110</v>
      </c>
    </row>
    <row r="7" spans="1:18" ht="15" customHeight="1">
      <c r="A7" s="261">
        <v>1</v>
      </c>
      <c r="B7" s="217" t="str">
        <f>'Nasazení do skupin'!B8</f>
        <v>SK Liapor - Witte Karlovy Vary z.s.</v>
      </c>
      <c r="C7" s="237"/>
      <c r="D7" s="237"/>
      <c r="E7" s="237"/>
      <c r="F7" s="279">
        <f>O29</f>
        <v>0</v>
      </c>
      <c r="G7" s="279" t="s">
        <v>112</v>
      </c>
      <c r="H7" s="280">
        <v>2</v>
      </c>
      <c r="I7" s="278">
        <f>O25</f>
        <v>0</v>
      </c>
      <c r="J7" s="279" t="s">
        <v>112</v>
      </c>
      <c r="K7" s="280">
        <v>2</v>
      </c>
      <c r="L7" s="262"/>
      <c r="M7" s="263"/>
      <c r="N7" s="264"/>
      <c r="O7" s="266">
        <f>F7+I7+L7</f>
        <v>0</v>
      </c>
      <c r="P7" s="267" t="s">
        <v>112</v>
      </c>
      <c r="Q7" s="268">
        <f>H7+K7+N7</f>
        <v>4</v>
      </c>
      <c r="R7" s="269">
        <v>0</v>
      </c>
    </row>
    <row r="8" spans="1:18" ht="15.75" customHeight="1">
      <c r="A8" s="261"/>
      <c r="B8" s="217"/>
      <c r="C8" s="237"/>
      <c r="D8" s="237"/>
      <c r="E8" s="237"/>
      <c r="F8" s="279"/>
      <c r="G8" s="279"/>
      <c r="H8" s="280"/>
      <c r="I8" s="278"/>
      <c r="J8" s="279"/>
      <c r="K8" s="280"/>
      <c r="L8" s="262"/>
      <c r="M8" s="263"/>
      <c r="N8" s="264"/>
      <c r="O8" s="266"/>
      <c r="P8" s="267"/>
      <c r="Q8" s="268"/>
      <c r="R8" s="269"/>
    </row>
    <row r="9" spans="1:18" ht="15" customHeight="1">
      <c r="A9" s="261"/>
      <c r="B9" s="217"/>
      <c r="C9" s="237"/>
      <c r="D9" s="237"/>
      <c r="E9" s="237"/>
      <c r="F9" s="282">
        <v>9</v>
      </c>
      <c r="G9" s="282" t="s">
        <v>112</v>
      </c>
      <c r="H9" s="283">
        <v>20</v>
      </c>
      <c r="I9" s="270">
        <v>12</v>
      </c>
      <c r="J9" s="271" t="s">
        <v>112</v>
      </c>
      <c r="K9" s="286">
        <v>20</v>
      </c>
      <c r="L9" s="256"/>
      <c r="M9" s="257"/>
      <c r="N9" s="258"/>
      <c r="O9" s="274">
        <f>F9+I9+L9</f>
        <v>21</v>
      </c>
      <c r="P9" s="275" t="s">
        <v>112</v>
      </c>
      <c r="Q9" s="276">
        <f>H9+K9+N9</f>
        <v>40</v>
      </c>
      <c r="R9" s="277" t="s">
        <v>114</v>
      </c>
    </row>
    <row r="10" spans="1:18" ht="15.75" customHeight="1">
      <c r="A10" s="261"/>
      <c r="B10" s="217"/>
      <c r="C10" s="237"/>
      <c r="D10" s="237"/>
      <c r="E10" s="237"/>
      <c r="F10" s="282"/>
      <c r="G10" s="282"/>
      <c r="H10" s="283"/>
      <c r="I10" s="270"/>
      <c r="J10" s="271"/>
      <c r="K10" s="286"/>
      <c r="L10" s="256"/>
      <c r="M10" s="257"/>
      <c r="N10" s="258"/>
      <c r="O10" s="274"/>
      <c r="P10" s="275"/>
      <c r="Q10" s="276"/>
      <c r="R10" s="277"/>
    </row>
    <row r="11" spans="1:18" ht="15" customHeight="1">
      <c r="A11" s="261">
        <v>2</v>
      </c>
      <c r="B11" s="217" t="str">
        <f>'Nasazení do skupin'!B9</f>
        <v>TJ Peklo nad Zdobnicí</v>
      </c>
      <c r="C11" s="284">
        <f>H7</f>
        <v>2</v>
      </c>
      <c r="D11" s="285" t="s">
        <v>112</v>
      </c>
      <c r="E11" s="285">
        <f>F7</f>
        <v>0</v>
      </c>
      <c r="F11" s="240" t="s">
        <v>111</v>
      </c>
      <c r="G11" s="240"/>
      <c r="H11" s="240"/>
      <c r="I11" s="279">
        <f>O27</f>
        <v>0</v>
      </c>
      <c r="J11" s="279" t="s">
        <v>112</v>
      </c>
      <c r="K11" s="280">
        <v>2</v>
      </c>
      <c r="L11" s="262"/>
      <c r="M11" s="263"/>
      <c r="N11" s="264"/>
      <c r="O11" s="266">
        <f>C11+I11+L11</f>
        <v>2</v>
      </c>
      <c r="P11" s="267" t="s">
        <v>112</v>
      </c>
      <c r="Q11" s="268">
        <f>E11+K11+N11</f>
        <v>2</v>
      </c>
      <c r="R11" s="269">
        <v>2</v>
      </c>
    </row>
    <row r="12" spans="1:18" ht="15.75" customHeight="1">
      <c r="A12" s="261"/>
      <c r="B12" s="217"/>
      <c r="C12" s="284"/>
      <c r="D12" s="285"/>
      <c r="E12" s="285"/>
      <c r="F12" s="240"/>
      <c r="G12" s="240"/>
      <c r="H12" s="240"/>
      <c r="I12" s="279"/>
      <c r="J12" s="279"/>
      <c r="K12" s="280"/>
      <c r="L12" s="262"/>
      <c r="M12" s="263"/>
      <c r="N12" s="264"/>
      <c r="O12" s="266"/>
      <c r="P12" s="267"/>
      <c r="Q12" s="268"/>
      <c r="R12" s="269"/>
    </row>
    <row r="13" spans="1:18" ht="15" customHeight="1">
      <c r="A13" s="261"/>
      <c r="B13" s="217"/>
      <c r="C13" s="270">
        <f>H9</f>
        <v>20</v>
      </c>
      <c r="D13" s="271" t="s">
        <v>112</v>
      </c>
      <c r="E13" s="271">
        <f>F9</f>
        <v>9</v>
      </c>
      <c r="F13" s="240"/>
      <c r="G13" s="240"/>
      <c r="H13" s="240"/>
      <c r="I13" s="282">
        <v>16</v>
      </c>
      <c r="J13" s="282" t="s">
        <v>112</v>
      </c>
      <c r="K13" s="283">
        <v>20</v>
      </c>
      <c r="L13" s="256"/>
      <c r="M13" s="257"/>
      <c r="N13" s="258"/>
      <c r="O13" s="274">
        <f>C13+I13+L13</f>
        <v>36</v>
      </c>
      <c r="P13" s="275" t="s">
        <v>112</v>
      </c>
      <c r="Q13" s="276">
        <f>E13+K13+N13</f>
        <v>29</v>
      </c>
      <c r="R13" s="277" t="s">
        <v>115</v>
      </c>
    </row>
    <row r="14" spans="1:18" ht="15.75" customHeight="1">
      <c r="A14" s="261"/>
      <c r="B14" s="217"/>
      <c r="C14" s="270"/>
      <c r="D14" s="271"/>
      <c r="E14" s="271"/>
      <c r="F14" s="240"/>
      <c r="G14" s="240"/>
      <c r="H14" s="240"/>
      <c r="I14" s="282"/>
      <c r="J14" s="282"/>
      <c r="K14" s="283"/>
      <c r="L14" s="256"/>
      <c r="M14" s="257"/>
      <c r="N14" s="258"/>
      <c r="O14" s="274"/>
      <c r="P14" s="275"/>
      <c r="Q14" s="276"/>
      <c r="R14" s="277"/>
    </row>
    <row r="15" spans="1:18" ht="15" customHeight="1">
      <c r="A15" s="261">
        <v>3</v>
      </c>
      <c r="B15" s="217" t="str">
        <f>'Nasazení do skupin'!B10</f>
        <v>Tělovýchovná jednota Radomyšl, z.s.</v>
      </c>
      <c r="C15" s="278">
        <f>K7</f>
        <v>2</v>
      </c>
      <c r="D15" s="279" t="s">
        <v>112</v>
      </c>
      <c r="E15" s="280">
        <f>I7</f>
        <v>0</v>
      </c>
      <c r="F15" s="278">
        <f>K11</f>
        <v>2</v>
      </c>
      <c r="G15" s="279" t="s">
        <v>112</v>
      </c>
      <c r="H15" s="280">
        <f>I11</f>
        <v>0</v>
      </c>
      <c r="I15" s="281"/>
      <c r="J15" s="281"/>
      <c r="K15" s="281"/>
      <c r="L15" s="263"/>
      <c r="M15" s="263"/>
      <c r="N15" s="264"/>
      <c r="O15" s="266">
        <f>C15+F15+L15</f>
        <v>4</v>
      </c>
      <c r="P15" s="267" t="s">
        <v>112</v>
      </c>
      <c r="Q15" s="268">
        <f>E15+H15+N15</f>
        <v>0</v>
      </c>
      <c r="R15" s="269">
        <v>4</v>
      </c>
    </row>
    <row r="16" spans="1:18" ht="15.75" customHeight="1">
      <c r="A16" s="261"/>
      <c r="B16" s="217"/>
      <c r="C16" s="278"/>
      <c r="D16" s="279"/>
      <c r="E16" s="280"/>
      <c r="F16" s="278"/>
      <c r="G16" s="279"/>
      <c r="H16" s="280"/>
      <c r="I16" s="281"/>
      <c r="J16" s="281"/>
      <c r="K16" s="281"/>
      <c r="L16" s="263"/>
      <c r="M16" s="263"/>
      <c r="N16" s="264"/>
      <c r="O16" s="266"/>
      <c r="P16" s="267"/>
      <c r="Q16" s="268"/>
      <c r="R16" s="269"/>
    </row>
    <row r="17" spans="1:19" ht="15" customHeight="1">
      <c r="A17" s="261"/>
      <c r="B17" s="217"/>
      <c r="C17" s="270">
        <f>K9</f>
        <v>20</v>
      </c>
      <c r="D17" s="271" t="s">
        <v>112</v>
      </c>
      <c r="E17" s="271">
        <f>I9</f>
        <v>12</v>
      </c>
      <c r="F17" s="270">
        <f>K13</f>
        <v>20</v>
      </c>
      <c r="G17" s="271" t="s">
        <v>112</v>
      </c>
      <c r="H17" s="271">
        <f>I13</f>
        <v>16</v>
      </c>
      <c r="I17" s="281"/>
      <c r="J17" s="281"/>
      <c r="K17" s="281"/>
      <c r="L17" s="272"/>
      <c r="M17" s="272"/>
      <c r="N17" s="273"/>
      <c r="O17" s="274">
        <f>C17+F17+L17</f>
        <v>40</v>
      </c>
      <c r="P17" s="275" t="s">
        <v>112</v>
      </c>
      <c r="Q17" s="276">
        <f>E17+H17+N17</f>
        <v>28</v>
      </c>
      <c r="R17" s="277" t="s">
        <v>113</v>
      </c>
    </row>
    <row r="18" spans="1:19" ht="15.75" customHeight="1">
      <c r="A18" s="261"/>
      <c r="B18" s="217"/>
      <c r="C18" s="270"/>
      <c r="D18" s="271"/>
      <c r="E18" s="271"/>
      <c r="F18" s="270"/>
      <c r="G18" s="271"/>
      <c r="H18" s="271"/>
      <c r="I18" s="281"/>
      <c r="J18" s="281"/>
      <c r="K18" s="281"/>
      <c r="L18" s="272"/>
      <c r="M18" s="272"/>
      <c r="N18" s="273"/>
      <c r="O18" s="274"/>
      <c r="P18" s="275"/>
      <c r="Q18" s="276"/>
      <c r="R18" s="277"/>
    </row>
    <row r="19" spans="1:19" ht="15" customHeight="1">
      <c r="A19" s="261"/>
      <c r="B19" s="217"/>
      <c r="C19" s="262"/>
      <c r="D19" s="263"/>
      <c r="E19" s="264"/>
      <c r="F19" s="262"/>
      <c r="G19" s="263"/>
      <c r="H19" s="264"/>
      <c r="I19" s="265"/>
      <c r="J19" s="252"/>
      <c r="K19" s="252"/>
      <c r="L19" s="206">
        <v>2018</v>
      </c>
      <c r="M19" s="206"/>
      <c r="N19" s="206"/>
      <c r="O19" s="253"/>
      <c r="P19" s="253"/>
      <c r="Q19" s="254"/>
      <c r="R19" s="255"/>
    </row>
    <row r="20" spans="1:19" ht="15.75" customHeight="1">
      <c r="A20" s="261"/>
      <c r="B20" s="217"/>
      <c r="C20" s="262"/>
      <c r="D20" s="263"/>
      <c r="E20" s="264"/>
      <c r="F20" s="262"/>
      <c r="G20" s="263"/>
      <c r="H20" s="264"/>
      <c r="I20" s="265"/>
      <c r="J20" s="252"/>
      <c r="K20" s="252"/>
      <c r="L20" s="206"/>
      <c r="M20" s="206"/>
      <c r="N20" s="206"/>
      <c r="O20" s="253"/>
      <c r="P20" s="253"/>
      <c r="Q20" s="254"/>
      <c r="R20" s="255"/>
    </row>
    <row r="21" spans="1:19" ht="15" customHeight="1">
      <c r="A21" s="261"/>
      <c r="B21" s="217"/>
      <c r="C21" s="256"/>
      <c r="D21" s="257"/>
      <c r="E21" s="258"/>
      <c r="F21" s="256"/>
      <c r="G21" s="257"/>
      <c r="H21" s="258"/>
      <c r="I21" s="256"/>
      <c r="J21" s="257"/>
      <c r="K21" s="257"/>
      <c r="L21" s="206"/>
      <c r="M21" s="206"/>
      <c r="N21" s="206"/>
      <c r="O21" s="257"/>
      <c r="P21" s="259"/>
      <c r="Q21" s="258"/>
      <c r="R21" s="260"/>
    </row>
    <row r="22" spans="1:19" ht="15.75" customHeight="1">
      <c r="A22" s="261"/>
      <c r="B22" s="217"/>
      <c r="C22" s="256"/>
      <c r="D22" s="257"/>
      <c r="E22" s="258"/>
      <c r="F22" s="256"/>
      <c r="G22" s="257"/>
      <c r="H22" s="258"/>
      <c r="I22" s="256"/>
      <c r="J22" s="257"/>
      <c r="K22" s="257"/>
      <c r="L22" s="206"/>
      <c r="M22" s="206"/>
      <c r="N22" s="206"/>
      <c r="O22" s="257"/>
      <c r="P22" s="259"/>
      <c r="Q22" s="258"/>
      <c r="R22" s="260"/>
    </row>
    <row r="24" spans="1:19" ht="24.9" customHeight="1">
      <c r="A24" s="251" t="s">
        <v>116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r="25" spans="1:19" ht="15" customHeight="1">
      <c r="A25" s="249">
        <v>1</v>
      </c>
      <c r="B25" s="250" t="str">
        <f>B7</f>
        <v>SK Liapor - Witte Karlovy Vary z.s.</v>
      </c>
      <c r="C25" s="250"/>
      <c r="D25" s="250" t="s">
        <v>112</v>
      </c>
      <c r="E25" s="250" t="str">
        <f>B15</f>
        <v>Tělovýchovná jednota Radomyšl, z.s.</v>
      </c>
      <c r="F25" s="250"/>
      <c r="G25" s="250"/>
      <c r="H25" s="250"/>
      <c r="I25" s="250"/>
      <c r="J25" s="250"/>
      <c r="K25" s="250"/>
      <c r="L25" s="250"/>
      <c r="M25" s="250"/>
      <c r="N25" s="250"/>
      <c r="O25" s="55">
        <v>0</v>
      </c>
      <c r="P25" s="56" t="s">
        <v>112</v>
      </c>
      <c r="Q25" s="56">
        <v>2</v>
      </c>
      <c r="R25" s="57" t="s">
        <v>117</v>
      </c>
      <c r="S25" s="58"/>
    </row>
    <row r="26" spans="1:19" ht="15" customHeight="1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59">
        <v>12</v>
      </c>
      <c r="P26" s="56" t="s">
        <v>112</v>
      </c>
      <c r="Q26" s="60">
        <v>20</v>
      </c>
      <c r="R26" s="57" t="s">
        <v>118</v>
      </c>
      <c r="S26" s="58"/>
    </row>
    <row r="27" spans="1:19" ht="15" customHeight="1">
      <c r="A27" s="249">
        <v>2</v>
      </c>
      <c r="B27" s="250" t="str">
        <f>B11</f>
        <v>TJ Peklo nad Zdobnicí</v>
      </c>
      <c r="C27" s="250"/>
      <c r="D27" s="250" t="s">
        <v>112</v>
      </c>
      <c r="E27" s="250" t="str">
        <f>B15</f>
        <v>Tělovýchovná jednota Radomyšl, z.s.</v>
      </c>
      <c r="F27" s="250"/>
      <c r="G27" s="250"/>
      <c r="H27" s="250"/>
      <c r="I27" s="250"/>
      <c r="J27" s="250"/>
      <c r="K27" s="250"/>
      <c r="L27" s="250"/>
      <c r="M27" s="250"/>
      <c r="N27" s="250"/>
      <c r="O27" s="55">
        <v>0</v>
      </c>
      <c r="P27" s="56" t="s">
        <v>112</v>
      </c>
      <c r="Q27" s="56">
        <v>2</v>
      </c>
      <c r="R27" s="57" t="s">
        <v>117</v>
      </c>
    </row>
    <row r="28" spans="1:19" ht="15" customHeight="1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59">
        <v>16</v>
      </c>
      <c r="P28" s="56" t="s">
        <v>112</v>
      </c>
      <c r="Q28" s="60">
        <v>20</v>
      </c>
      <c r="R28" s="57" t="s">
        <v>118</v>
      </c>
    </row>
    <row r="29" spans="1:19" ht="13.2" customHeight="1">
      <c r="A29" s="249">
        <v>3</v>
      </c>
      <c r="B29" s="250" t="str">
        <f>B7</f>
        <v>SK Liapor - Witte Karlovy Vary z.s.</v>
      </c>
      <c r="C29" s="250"/>
      <c r="D29" s="250" t="s">
        <v>112</v>
      </c>
      <c r="E29" s="250" t="str">
        <f>B11</f>
        <v>TJ Peklo nad Zdobnicí</v>
      </c>
      <c r="F29" s="250"/>
      <c r="G29" s="250"/>
      <c r="H29" s="250"/>
      <c r="I29" s="250"/>
      <c r="J29" s="250"/>
      <c r="K29" s="250"/>
      <c r="L29" s="250"/>
      <c r="M29" s="250"/>
      <c r="N29" s="250"/>
      <c r="O29" s="55">
        <v>0</v>
      </c>
      <c r="P29" s="56" t="s">
        <v>112</v>
      </c>
      <c r="Q29" s="56">
        <v>2</v>
      </c>
      <c r="R29" s="57" t="s">
        <v>117</v>
      </c>
    </row>
    <row r="30" spans="1:19" ht="13.2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59">
        <v>9</v>
      </c>
      <c r="P30" s="56" t="s">
        <v>112</v>
      </c>
      <c r="Q30" s="60">
        <v>20</v>
      </c>
      <c r="R30" s="57" t="s">
        <v>118</v>
      </c>
    </row>
    <row r="38" ht="15" customHeight="1"/>
    <row r="56" ht="15" customHeight="1"/>
    <row r="74" ht="15" customHeight="1"/>
    <row r="92" ht="15" customHeight="1"/>
  </sheetData>
  <mergeCells count="138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E27:N28"/>
  </mergeCells>
  <pageMargins left="0.31527777777777799" right="0.11805555555555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B140"/>
  <sheetViews>
    <sheetView showGridLines="0" zoomScaleNormal="100" workbookViewId="0">
      <selection activeCell="L19" sqref="L19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19" max="19" width="8.44140625" customWidth="1"/>
    <col min="20" max="28" width="2.6640625" customWidth="1"/>
    <col min="29" max="29" width="3" customWidth="1"/>
    <col min="30" max="40" width="2.6640625" customWidth="1"/>
    <col min="41" max="41" width="3" customWidth="1"/>
    <col min="42" max="52" width="2.6640625" customWidth="1"/>
    <col min="53" max="53" width="3" customWidth="1"/>
    <col min="54" max="54" width="2.6640625" customWidth="1"/>
    <col min="55" max="256" width="8.44140625" customWidth="1"/>
    <col min="257" max="257" width="4" customWidth="1"/>
    <col min="258" max="258" width="35.33203125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customWidth="1"/>
    <col min="275" max="512" width="8.44140625" customWidth="1"/>
    <col min="513" max="513" width="4" customWidth="1"/>
    <col min="514" max="514" width="35.33203125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customWidth="1"/>
    <col min="531" max="768" width="8.44140625" customWidth="1"/>
    <col min="769" max="769" width="4" customWidth="1"/>
    <col min="770" max="770" width="35.33203125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customWidth="1"/>
    <col min="787" max="1025" width="8.44140625" customWidth="1"/>
  </cols>
  <sheetData>
    <row r="2" spans="1:26" ht="15" customHeight="1">
      <c r="A2" s="243" t="str">
        <f>'Nasazení do skupin'!B2</f>
        <v>11. GALA MČR mladších žáků trojice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6" ht="15.7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26" ht="32.25" customHeight="1">
      <c r="A4" s="244" t="s">
        <v>105</v>
      </c>
      <c r="B4" s="244"/>
      <c r="C4" s="245" t="str">
        <f>'Nasazení do skupin'!B3</f>
        <v>Útěchov 10.6.2018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26" ht="15" customHeight="1">
      <c r="A5" s="244"/>
      <c r="B5" s="244"/>
      <c r="C5" s="287">
        <v>1</v>
      </c>
      <c r="D5" s="287"/>
      <c r="E5" s="287"/>
      <c r="F5" s="243">
        <v>2</v>
      </c>
      <c r="G5" s="243"/>
      <c r="H5" s="243"/>
      <c r="I5" s="243">
        <v>3</v>
      </c>
      <c r="J5" s="243"/>
      <c r="K5" s="243"/>
      <c r="L5" s="243"/>
      <c r="M5" s="243"/>
      <c r="N5" s="243"/>
      <c r="O5" s="247" t="s">
        <v>107</v>
      </c>
      <c r="P5" s="247"/>
      <c r="Q5" s="247"/>
      <c r="R5" s="51" t="s">
        <v>108</v>
      </c>
    </row>
    <row r="6" spans="1:26" ht="15.75" customHeight="1">
      <c r="A6" s="244"/>
      <c r="B6" s="244"/>
      <c r="C6" s="287"/>
      <c r="D6" s="287"/>
      <c r="E6" s="287"/>
      <c r="F6" s="243"/>
      <c r="G6" s="243"/>
      <c r="H6" s="243"/>
      <c r="I6" s="243"/>
      <c r="J6" s="243"/>
      <c r="K6" s="243"/>
      <c r="L6" s="243"/>
      <c r="M6" s="243"/>
      <c r="N6" s="243"/>
      <c r="O6" s="248" t="s">
        <v>109</v>
      </c>
      <c r="P6" s="248"/>
      <c r="Q6" s="248"/>
      <c r="R6" s="52" t="s">
        <v>110</v>
      </c>
    </row>
    <row r="7" spans="1:26" ht="15" customHeight="1">
      <c r="A7" s="216">
        <v>1</v>
      </c>
      <c r="B7" s="217" t="str">
        <f>'Nasazení do skupin'!B11</f>
        <v>Městský nohejbalový klub Modřice, z.s. "B"</v>
      </c>
      <c r="C7" s="237"/>
      <c r="D7" s="237"/>
      <c r="E7" s="237"/>
      <c r="F7" s="233"/>
      <c r="G7" s="233"/>
      <c r="H7" s="234"/>
      <c r="I7" s="232"/>
      <c r="J7" s="233"/>
      <c r="K7" s="234"/>
      <c r="L7" s="218"/>
      <c r="M7" s="207"/>
      <c r="N7" s="208"/>
      <c r="O7" s="220"/>
      <c r="P7" s="221"/>
      <c r="Q7" s="222"/>
      <c r="R7" s="223"/>
      <c r="Y7" s="53"/>
    </row>
    <row r="8" spans="1:26" ht="15.75" customHeight="1">
      <c r="A8" s="216"/>
      <c r="B8" s="217"/>
      <c r="C8" s="237"/>
      <c r="D8" s="237"/>
      <c r="E8" s="237"/>
      <c r="F8" s="233"/>
      <c r="G8" s="233"/>
      <c r="H8" s="234"/>
      <c r="I8" s="232"/>
      <c r="J8" s="233"/>
      <c r="K8" s="234"/>
      <c r="L8" s="218"/>
      <c r="M8" s="207"/>
      <c r="N8" s="208"/>
      <c r="O8" s="220"/>
      <c r="P8" s="221"/>
      <c r="Q8" s="222"/>
      <c r="R8" s="223"/>
    </row>
    <row r="9" spans="1:26" ht="15" customHeight="1">
      <c r="A9" s="216"/>
      <c r="B9" s="217"/>
      <c r="C9" s="237"/>
      <c r="D9" s="237"/>
      <c r="E9" s="237"/>
      <c r="F9" s="238"/>
      <c r="G9" s="238"/>
      <c r="H9" s="239"/>
      <c r="I9" s="224"/>
      <c r="J9" s="225"/>
      <c r="K9" s="226"/>
      <c r="L9" s="210"/>
      <c r="M9" s="211"/>
      <c r="N9" s="212"/>
      <c r="O9" s="229"/>
      <c r="P9" s="230"/>
      <c r="Q9" s="231"/>
      <c r="R9" s="215"/>
      <c r="X9" s="53"/>
      <c r="Y9" s="53"/>
      <c r="Z9" s="53"/>
    </row>
    <row r="10" spans="1:26" ht="15.75" customHeight="1">
      <c r="A10" s="216"/>
      <c r="B10" s="217"/>
      <c r="C10" s="237"/>
      <c r="D10" s="237"/>
      <c r="E10" s="237"/>
      <c r="F10" s="238"/>
      <c r="G10" s="238"/>
      <c r="H10" s="239"/>
      <c r="I10" s="224"/>
      <c r="J10" s="225"/>
      <c r="K10" s="226"/>
      <c r="L10" s="210"/>
      <c r="M10" s="211"/>
      <c r="N10" s="212"/>
      <c r="O10" s="229"/>
      <c r="P10" s="230"/>
      <c r="Q10" s="231"/>
      <c r="R10" s="215"/>
      <c r="X10" s="53"/>
      <c r="Y10" s="53"/>
      <c r="Z10" s="53"/>
    </row>
    <row r="11" spans="1:26" ht="15" customHeight="1">
      <c r="A11" s="216">
        <v>2</v>
      </c>
      <c r="B11" s="217" t="str">
        <f>'Nasazení do skupin'!B12</f>
        <v>TJ Dynamo České Budějovice z.s.</v>
      </c>
      <c r="C11" s="235"/>
      <c r="D11" s="236"/>
      <c r="E11" s="236"/>
      <c r="F11" s="240" t="s">
        <v>111</v>
      </c>
      <c r="G11" s="240"/>
      <c r="H11" s="240"/>
      <c r="I11" s="233"/>
      <c r="J11" s="233"/>
      <c r="K11" s="234"/>
      <c r="L11" s="218"/>
      <c r="M11" s="207"/>
      <c r="N11" s="208"/>
      <c r="O11" s="220"/>
      <c r="P11" s="221"/>
      <c r="Q11" s="222"/>
      <c r="R11" s="223"/>
    </row>
    <row r="12" spans="1:26" ht="15.75" customHeight="1">
      <c r="A12" s="216"/>
      <c r="B12" s="217"/>
      <c r="C12" s="235"/>
      <c r="D12" s="236"/>
      <c r="E12" s="236"/>
      <c r="F12" s="240"/>
      <c r="G12" s="240"/>
      <c r="H12" s="240"/>
      <c r="I12" s="233"/>
      <c r="J12" s="233"/>
      <c r="K12" s="234"/>
      <c r="L12" s="218"/>
      <c r="M12" s="207"/>
      <c r="N12" s="208"/>
      <c r="O12" s="220"/>
      <c r="P12" s="221"/>
      <c r="Q12" s="222"/>
      <c r="R12" s="223"/>
    </row>
    <row r="13" spans="1:26" ht="15" customHeight="1">
      <c r="A13" s="216"/>
      <c r="B13" s="217"/>
      <c r="C13" s="224"/>
      <c r="D13" s="225"/>
      <c r="E13" s="225"/>
      <c r="F13" s="240"/>
      <c r="G13" s="240"/>
      <c r="H13" s="240"/>
      <c r="I13" s="238"/>
      <c r="J13" s="238"/>
      <c r="K13" s="239"/>
      <c r="L13" s="210"/>
      <c r="M13" s="211"/>
      <c r="N13" s="212"/>
      <c r="O13" s="229"/>
      <c r="P13" s="230"/>
      <c r="Q13" s="231"/>
      <c r="R13" s="215"/>
    </row>
    <row r="14" spans="1:26" ht="15.75" customHeight="1">
      <c r="A14" s="216"/>
      <c r="B14" s="217"/>
      <c r="C14" s="224"/>
      <c r="D14" s="225"/>
      <c r="E14" s="225"/>
      <c r="F14" s="240"/>
      <c r="G14" s="240"/>
      <c r="H14" s="240"/>
      <c r="I14" s="238"/>
      <c r="J14" s="238"/>
      <c r="K14" s="239"/>
      <c r="L14" s="210"/>
      <c r="M14" s="211"/>
      <c r="N14" s="212"/>
      <c r="O14" s="229"/>
      <c r="P14" s="230"/>
      <c r="Q14" s="231"/>
      <c r="R14" s="215"/>
    </row>
    <row r="15" spans="1:26" ht="15" customHeight="1">
      <c r="A15" s="216">
        <v>3</v>
      </c>
      <c r="B15" s="217" t="str">
        <f>'Nasazení do skupin'!B13</f>
        <v>NK RUM Holubice</v>
      </c>
      <c r="C15" s="232"/>
      <c r="D15" s="233"/>
      <c r="E15" s="234"/>
      <c r="F15" s="235"/>
      <c r="G15" s="236"/>
      <c r="H15" s="236"/>
      <c r="I15" s="281"/>
      <c r="J15" s="281"/>
      <c r="K15" s="281"/>
      <c r="L15" s="207"/>
      <c r="M15" s="207"/>
      <c r="N15" s="208"/>
      <c r="O15" s="220"/>
      <c r="P15" s="221"/>
      <c r="Q15" s="222"/>
      <c r="R15" s="223"/>
    </row>
    <row r="16" spans="1:26" ht="15.75" customHeight="1">
      <c r="A16" s="216"/>
      <c r="B16" s="217"/>
      <c r="C16" s="232"/>
      <c r="D16" s="233"/>
      <c r="E16" s="234"/>
      <c r="F16" s="235"/>
      <c r="G16" s="236"/>
      <c r="H16" s="236"/>
      <c r="I16" s="281"/>
      <c r="J16" s="281"/>
      <c r="K16" s="281"/>
      <c r="L16" s="207"/>
      <c r="M16" s="207"/>
      <c r="N16" s="208"/>
      <c r="O16" s="220"/>
      <c r="P16" s="221"/>
      <c r="Q16" s="222"/>
      <c r="R16" s="223"/>
    </row>
    <row r="17" spans="1:28" ht="15" customHeight="1">
      <c r="A17" s="216"/>
      <c r="B17" s="217"/>
      <c r="C17" s="224"/>
      <c r="D17" s="225"/>
      <c r="E17" s="226"/>
      <c r="F17" s="224"/>
      <c r="G17" s="225"/>
      <c r="H17" s="225"/>
      <c r="I17" s="281"/>
      <c r="J17" s="281"/>
      <c r="K17" s="281"/>
      <c r="L17" s="227"/>
      <c r="M17" s="227"/>
      <c r="N17" s="228"/>
      <c r="O17" s="229"/>
      <c r="P17" s="230"/>
      <c r="Q17" s="231"/>
      <c r="R17" s="215"/>
    </row>
    <row r="18" spans="1:28" ht="15.75" customHeight="1">
      <c r="A18" s="216"/>
      <c r="B18" s="217"/>
      <c r="C18" s="224"/>
      <c r="D18" s="225"/>
      <c r="E18" s="226"/>
      <c r="F18" s="224"/>
      <c r="G18" s="225"/>
      <c r="H18" s="225"/>
      <c r="I18" s="281"/>
      <c r="J18" s="281"/>
      <c r="K18" s="281"/>
      <c r="L18" s="227"/>
      <c r="M18" s="227"/>
      <c r="N18" s="228"/>
      <c r="O18" s="229"/>
      <c r="P18" s="230"/>
      <c r="Q18" s="231"/>
      <c r="R18" s="215"/>
    </row>
    <row r="19" spans="1:28" ht="15" customHeight="1">
      <c r="A19" s="216"/>
      <c r="B19" s="217"/>
      <c r="C19" s="218"/>
      <c r="D19" s="207"/>
      <c r="E19" s="208"/>
      <c r="F19" s="218"/>
      <c r="G19" s="207"/>
      <c r="H19" s="208"/>
      <c r="I19" s="219"/>
      <c r="J19" s="205"/>
      <c r="K19" s="205"/>
      <c r="L19" s="206">
        <v>2018</v>
      </c>
      <c r="M19" s="206"/>
      <c r="N19" s="206"/>
      <c r="O19" s="207"/>
      <c r="P19" s="207"/>
      <c r="Q19" s="208"/>
      <c r="R19" s="209"/>
    </row>
    <row r="20" spans="1:28" ht="15.75" customHeight="1">
      <c r="A20" s="216"/>
      <c r="B20" s="217"/>
      <c r="C20" s="218"/>
      <c r="D20" s="207"/>
      <c r="E20" s="208"/>
      <c r="F20" s="218"/>
      <c r="G20" s="207"/>
      <c r="H20" s="208"/>
      <c r="I20" s="219"/>
      <c r="J20" s="205"/>
      <c r="K20" s="205"/>
      <c r="L20" s="206"/>
      <c r="M20" s="206"/>
      <c r="N20" s="206"/>
      <c r="O20" s="207"/>
      <c r="P20" s="207"/>
      <c r="Q20" s="208"/>
      <c r="R20" s="209"/>
    </row>
    <row r="21" spans="1:28" ht="15" customHeight="1">
      <c r="A21" s="216"/>
      <c r="B21" s="217"/>
      <c r="C21" s="210"/>
      <c r="D21" s="211"/>
      <c r="E21" s="212"/>
      <c r="F21" s="210"/>
      <c r="G21" s="211"/>
      <c r="H21" s="212"/>
      <c r="I21" s="210"/>
      <c r="J21" s="211"/>
      <c r="K21" s="211"/>
      <c r="L21" s="206"/>
      <c r="M21" s="206"/>
      <c r="N21" s="206"/>
      <c r="O21" s="213"/>
      <c r="P21" s="211"/>
      <c r="Q21" s="214"/>
      <c r="R21" s="215"/>
    </row>
    <row r="22" spans="1:28" ht="15.75" customHeight="1">
      <c r="A22" s="216"/>
      <c r="B22" s="217"/>
      <c r="C22" s="210"/>
      <c r="D22" s="211"/>
      <c r="E22" s="212"/>
      <c r="F22" s="210"/>
      <c r="G22" s="211"/>
      <c r="H22" s="212"/>
      <c r="I22" s="210"/>
      <c r="J22" s="211"/>
      <c r="K22" s="211"/>
      <c r="L22" s="206"/>
      <c r="M22" s="206"/>
      <c r="N22" s="206"/>
      <c r="O22" s="213"/>
      <c r="P22" s="211"/>
      <c r="Q22" s="214"/>
      <c r="R22" s="215"/>
    </row>
    <row r="24" spans="1:28" ht="24.9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15" customHeight="1">
      <c r="A25" s="294"/>
      <c r="B25" s="295"/>
      <c r="C25" s="295"/>
      <c r="D25" s="296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61"/>
      <c r="P25" s="62"/>
      <c r="Q25" s="62"/>
      <c r="R25" s="63"/>
      <c r="S25" s="64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5" customHeight="1">
      <c r="A26" s="294"/>
      <c r="B26" s="295"/>
      <c r="C26" s="295"/>
      <c r="D26" s="296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65"/>
      <c r="P26" s="62"/>
      <c r="Q26" s="53"/>
      <c r="R26" s="63"/>
      <c r="S26" s="64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15" customHeight="1">
      <c r="A27" s="294"/>
      <c r="B27" s="295"/>
      <c r="C27" s="295"/>
      <c r="D27" s="296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61"/>
      <c r="P27" s="62"/>
      <c r="Q27" s="62"/>
      <c r="R27" s="6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5" customHeight="1">
      <c r="A28" s="294"/>
      <c r="B28" s="295"/>
      <c r="C28" s="295"/>
      <c r="D28" s="296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65"/>
      <c r="P28" s="62"/>
      <c r="Q28" s="53"/>
      <c r="R28" s="6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ht="13.2" customHeight="1">
      <c r="A29" s="294"/>
      <c r="B29" s="295"/>
      <c r="C29" s="295"/>
      <c r="D29" s="296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61"/>
      <c r="P29" s="62"/>
      <c r="Q29" s="62"/>
      <c r="R29" s="6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ht="13.2" customHeight="1">
      <c r="A30" s="294"/>
      <c r="B30" s="295"/>
      <c r="C30" s="295"/>
      <c r="D30" s="296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65"/>
      <c r="P30" s="62"/>
      <c r="Q30" s="53"/>
      <c r="R30" s="6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ht="15" customHeight="1">
      <c r="A31" s="294"/>
      <c r="B31" s="295"/>
      <c r="C31" s="295"/>
      <c r="D31" s="296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61"/>
      <c r="P31" s="62"/>
      <c r="Q31" s="62"/>
      <c r="R31" s="6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ht="15.75" customHeight="1">
      <c r="A32" s="294"/>
      <c r="B32" s="295"/>
      <c r="C32" s="295"/>
      <c r="D32" s="296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65"/>
      <c r="P32" s="62"/>
      <c r="Q32" s="53"/>
      <c r="R32" s="6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54" ht="15" customHeight="1">
      <c r="A33" s="294"/>
      <c r="B33" s="295"/>
      <c r="C33" s="295"/>
      <c r="D33" s="296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61"/>
      <c r="P33" s="62"/>
      <c r="Q33" s="62"/>
      <c r="R33" s="6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54" ht="15" customHeight="1">
      <c r="A34" s="294"/>
      <c r="B34" s="295"/>
      <c r="C34" s="295"/>
      <c r="D34" s="296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65"/>
      <c r="P34" s="62"/>
      <c r="Q34" s="53"/>
      <c r="R34" s="6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54" ht="15" customHeight="1">
      <c r="A35" s="294"/>
      <c r="B35" s="295"/>
      <c r="C35" s="295"/>
      <c r="D35" s="296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61"/>
      <c r="P35" s="62"/>
      <c r="Q35" s="62"/>
      <c r="R35" s="6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54" ht="15" customHeight="1">
      <c r="A36" s="294"/>
      <c r="B36" s="295"/>
      <c r="C36" s="295"/>
      <c r="D36" s="296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65"/>
      <c r="P36" s="62"/>
      <c r="Q36" s="53"/>
      <c r="R36" s="6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54" ht="22.8">
      <c r="P37" s="297"/>
      <c r="Q37" s="297"/>
      <c r="R37" s="4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</row>
    <row r="38" spans="1:54" ht="21">
      <c r="T38" s="289"/>
      <c r="U38" s="289"/>
      <c r="V38" s="289"/>
      <c r="W38" s="289"/>
      <c r="X38" s="289"/>
      <c r="Y38" s="289"/>
      <c r="Z38" s="289"/>
      <c r="AA38" s="292"/>
      <c r="AB38" s="292"/>
      <c r="AC38" s="292"/>
      <c r="AD38" s="292"/>
      <c r="AE38" s="292"/>
      <c r="AF38" s="292"/>
      <c r="AH38" s="66"/>
      <c r="AI38" s="289"/>
      <c r="AJ38" s="289"/>
      <c r="AK38" s="289"/>
      <c r="AL38" s="289"/>
      <c r="AM38" s="289"/>
      <c r="AN38" s="289"/>
      <c r="AO38" s="67"/>
      <c r="AP38" s="68"/>
      <c r="AQ38" s="68"/>
      <c r="AR38" s="68"/>
      <c r="AS38" s="68"/>
      <c r="AT38" s="68"/>
      <c r="AU38" s="289"/>
      <c r="AV38" s="289"/>
      <c r="AW38" s="289"/>
      <c r="AX38" s="289"/>
      <c r="AY38" s="66"/>
      <c r="AZ38" s="66"/>
      <c r="BA38" s="66"/>
      <c r="BB38" s="66"/>
    </row>
    <row r="40" spans="1:54" ht="21">
      <c r="T40" s="292"/>
      <c r="U40" s="292"/>
      <c r="V40" s="292"/>
      <c r="W40" s="292"/>
      <c r="X40" s="292"/>
      <c r="Y40" s="292"/>
      <c r="Z40" s="292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66"/>
      <c r="AL40" s="292"/>
      <c r="AM40" s="292"/>
      <c r="AN40" s="292"/>
      <c r="AO40" s="292"/>
      <c r="AP40" s="292"/>
      <c r="AQ40" s="292"/>
      <c r="AR40" s="292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</row>
    <row r="43" spans="1:54" ht="15.6">
      <c r="T43" s="288"/>
      <c r="U43" s="288"/>
      <c r="V43" s="288"/>
      <c r="W43" s="288"/>
      <c r="X43" s="288"/>
      <c r="Y43" s="288"/>
      <c r="Z43" s="69"/>
      <c r="AA43" s="288"/>
      <c r="AB43" s="288"/>
      <c r="AC43" s="69"/>
      <c r="AD43" s="69"/>
      <c r="AE43" s="69"/>
      <c r="AF43" s="288"/>
      <c r="AG43" s="288"/>
      <c r="AH43" s="288"/>
      <c r="AI43" s="288"/>
      <c r="AJ43" s="288"/>
      <c r="AK43" s="288"/>
      <c r="AL43" s="69"/>
      <c r="AM43" s="69"/>
      <c r="AN43" s="69"/>
      <c r="AO43" s="69"/>
      <c r="AP43" s="69"/>
      <c r="AQ43" s="69"/>
      <c r="AR43" s="288"/>
      <c r="AS43" s="288"/>
      <c r="AT43" s="288"/>
      <c r="AU43" s="288"/>
      <c r="AV43" s="288"/>
      <c r="AW43" s="288"/>
      <c r="AX43" s="69"/>
      <c r="AY43" s="69"/>
      <c r="AZ43" s="69"/>
      <c r="BA43" s="69"/>
      <c r="BB43" s="69"/>
    </row>
    <row r="44" spans="1:54" ht="15" customHeight="1"/>
    <row r="50" spans="20:54"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</row>
    <row r="51" spans="20:54"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</row>
    <row r="53" spans="20:54"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</row>
    <row r="54" spans="20:54"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</row>
    <row r="55" spans="20:54" ht="21">
      <c r="T55" s="289"/>
      <c r="U55" s="289"/>
      <c r="V55" s="289"/>
      <c r="W55" s="289"/>
      <c r="X55" s="289"/>
      <c r="Y55" s="289"/>
      <c r="Z55" s="289"/>
      <c r="AA55" s="292"/>
      <c r="AB55" s="292"/>
      <c r="AC55" s="292"/>
      <c r="AD55" s="292"/>
      <c r="AE55" s="292"/>
      <c r="AF55" s="292"/>
      <c r="AG55" s="66"/>
      <c r="AH55" s="66"/>
      <c r="AI55" s="289"/>
      <c r="AJ55" s="289"/>
      <c r="AK55" s="289"/>
      <c r="AL55" s="289"/>
      <c r="AM55" s="289"/>
      <c r="AN55" s="289"/>
      <c r="AO55" s="67"/>
      <c r="AP55" s="68"/>
      <c r="AQ55" s="68"/>
      <c r="AR55" s="68"/>
      <c r="AS55" s="68"/>
      <c r="AT55" s="68"/>
      <c r="AU55" s="289"/>
      <c r="AV55" s="289"/>
      <c r="AW55" s="289"/>
      <c r="AX55" s="289"/>
      <c r="AY55" s="66"/>
      <c r="AZ55" s="66"/>
      <c r="BA55" s="66"/>
      <c r="BB55" s="66"/>
    </row>
    <row r="57" spans="20:54" ht="21">
      <c r="T57" s="292"/>
      <c r="U57" s="292"/>
      <c r="V57" s="292"/>
      <c r="W57" s="292"/>
      <c r="X57" s="292"/>
      <c r="Y57" s="292"/>
      <c r="Z57" s="292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66"/>
      <c r="AL57" s="292"/>
      <c r="AM57" s="292"/>
      <c r="AN57" s="292"/>
      <c r="AO57" s="292"/>
      <c r="AP57" s="292"/>
      <c r="AQ57" s="292"/>
      <c r="AR57" s="292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</row>
    <row r="60" spans="20:54" ht="15.6">
      <c r="T60" s="288"/>
      <c r="U60" s="288"/>
      <c r="V60" s="288"/>
      <c r="W60" s="288"/>
      <c r="X60" s="288"/>
      <c r="Y60" s="288"/>
      <c r="Z60" s="69"/>
      <c r="AA60" s="288"/>
      <c r="AB60" s="288"/>
      <c r="AC60" s="69"/>
      <c r="AD60" s="69"/>
      <c r="AE60" s="69"/>
      <c r="AF60" s="288"/>
      <c r="AG60" s="288"/>
      <c r="AH60" s="288"/>
      <c r="AI60" s="288"/>
      <c r="AJ60" s="288"/>
      <c r="AK60" s="288"/>
      <c r="AL60" s="69"/>
      <c r="AM60" s="69"/>
      <c r="AN60" s="69"/>
      <c r="AO60" s="69"/>
      <c r="AP60" s="69"/>
      <c r="AQ60" s="69"/>
      <c r="AR60" s="288"/>
      <c r="AS60" s="288"/>
      <c r="AT60" s="288"/>
      <c r="AU60" s="288"/>
      <c r="AV60" s="288"/>
      <c r="AW60" s="288"/>
      <c r="AX60" s="69"/>
      <c r="AY60" s="69"/>
      <c r="AZ60" s="69"/>
      <c r="BA60" s="69"/>
      <c r="BB60" s="69"/>
    </row>
    <row r="62" spans="20:54" ht="15" customHeight="1"/>
    <row r="67" spans="20:54"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</row>
    <row r="68" spans="20:54"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</row>
    <row r="72" spans="20:54" ht="22.8"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</row>
    <row r="73" spans="20:54" ht="21">
      <c r="T73" s="289"/>
      <c r="U73" s="289"/>
      <c r="V73" s="289"/>
      <c r="W73" s="289"/>
      <c r="X73" s="289"/>
      <c r="Y73" s="289"/>
      <c r="Z73" s="289"/>
      <c r="AA73" s="292"/>
      <c r="AB73" s="292"/>
      <c r="AC73" s="292"/>
      <c r="AD73" s="292"/>
      <c r="AE73" s="292"/>
      <c r="AF73" s="292"/>
      <c r="AG73" s="66"/>
      <c r="AH73" s="66"/>
      <c r="AI73" s="289"/>
      <c r="AJ73" s="289"/>
      <c r="AK73" s="289"/>
      <c r="AL73" s="289"/>
      <c r="AM73" s="289"/>
      <c r="AN73" s="289"/>
      <c r="AO73" s="67"/>
      <c r="AP73" s="68"/>
      <c r="AQ73" s="68"/>
      <c r="AR73" s="68"/>
      <c r="AS73" s="68"/>
      <c r="AT73" s="68"/>
      <c r="AU73" s="289"/>
      <c r="AV73" s="289"/>
      <c r="AW73" s="289"/>
      <c r="AX73" s="289"/>
      <c r="AY73" s="66"/>
      <c r="AZ73" s="66"/>
      <c r="BA73" s="66"/>
      <c r="BB73" s="66"/>
    </row>
    <row r="75" spans="20:54" ht="21">
      <c r="T75" s="292"/>
      <c r="U75" s="292"/>
      <c r="V75" s="292"/>
      <c r="W75" s="292"/>
      <c r="X75" s="292"/>
      <c r="Y75" s="292"/>
      <c r="Z75" s="292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66"/>
      <c r="AL75" s="292"/>
      <c r="AM75" s="292"/>
      <c r="AN75" s="292"/>
      <c r="AO75" s="292"/>
      <c r="AP75" s="292"/>
      <c r="AQ75" s="292"/>
      <c r="AR75" s="292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</row>
    <row r="78" spans="20:54" ht="15.6">
      <c r="T78" s="288"/>
      <c r="U78" s="288"/>
      <c r="V78" s="288"/>
      <c r="W78" s="288"/>
      <c r="X78" s="288"/>
      <c r="Y78" s="288"/>
      <c r="Z78" s="69"/>
      <c r="AA78" s="288"/>
      <c r="AB78" s="288"/>
      <c r="AC78" s="69"/>
      <c r="AD78" s="69"/>
      <c r="AE78" s="69"/>
      <c r="AF78" s="288"/>
      <c r="AG78" s="288"/>
      <c r="AH78" s="288"/>
      <c r="AI78" s="288"/>
      <c r="AJ78" s="288"/>
      <c r="AK78" s="288"/>
      <c r="AL78" s="69"/>
      <c r="AM78" s="69"/>
      <c r="AN78" s="69"/>
      <c r="AO78" s="69"/>
      <c r="AP78" s="69"/>
      <c r="AQ78" s="69"/>
      <c r="AR78" s="288"/>
      <c r="AS78" s="288"/>
      <c r="AT78" s="288"/>
      <c r="AU78" s="288"/>
      <c r="AV78" s="288"/>
      <c r="AW78" s="288"/>
      <c r="AX78" s="69"/>
      <c r="AY78" s="69"/>
      <c r="AZ78" s="69"/>
      <c r="BA78" s="69"/>
      <c r="BB78" s="69"/>
    </row>
    <row r="80" spans="20:54" ht="15" customHeight="1"/>
    <row r="85" spans="20:54"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</row>
    <row r="86" spans="20:54"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</row>
    <row r="90" spans="20:54" ht="22.8"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</row>
    <row r="91" spans="20:54" ht="21">
      <c r="T91" s="289"/>
      <c r="U91" s="289"/>
      <c r="V91" s="289"/>
      <c r="W91" s="289"/>
      <c r="X91" s="289"/>
      <c r="Y91" s="289"/>
      <c r="Z91" s="289"/>
      <c r="AA91" s="292"/>
      <c r="AB91" s="292"/>
      <c r="AC91" s="292"/>
      <c r="AD91" s="292"/>
      <c r="AE91" s="292"/>
      <c r="AF91" s="292"/>
      <c r="AG91" s="66"/>
      <c r="AH91" s="66"/>
      <c r="AI91" s="289"/>
      <c r="AJ91" s="289"/>
      <c r="AK91" s="289"/>
      <c r="AL91" s="289"/>
      <c r="AM91" s="289"/>
      <c r="AN91" s="289"/>
      <c r="AO91" s="67"/>
      <c r="AP91" s="68"/>
      <c r="AQ91" s="68"/>
      <c r="AR91" s="68"/>
      <c r="AS91" s="68"/>
      <c r="AT91" s="68"/>
      <c r="AU91" s="289"/>
      <c r="AV91" s="289"/>
      <c r="AW91" s="289"/>
      <c r="AX91" s="289"/>
      <c r="AY91" s="66"/>
      <c r="AZ91" s="66"/>
      <c r="BA91" s="66"/>
      <c r="BB91" s="66"/>
    </row>
    <row r="93" spans="20:54" ht="21">
      <c r="T93" s="292"/>
      <c r="U93" s="292"/>
      <c r="V93" s="292"/>
      <c r="W93" s="292"/>
      <c r="X93" s="292"/>
      <c r="Y93" s="292"/>
      <c r="Z93" s="292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66"/>
      <c r="AL93" s="292"/>
      <c r="AM93" s="292"/>
      <c r="AN93" s="292"/>
      <c r="AO93" s="292"/>
      <c r="AP93" s="292"/>
      <c r="AQ93" s="292"/>
      <c r="AR93" s="292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</row>
    <row r="96" spans="20:54" ht="15.6">
      <c r="T96" s="288"/>
      <c r="U96" s="288"/>
      <c r="V96" s="288"/>
      <c r="W96" s="288"/>
      <c r="X96" s="288"/>
      <c r="Y96" s="288"/>
      <c r="Z96" s="69"/>
      <c r="AA96" s="288"/>
      <c r="AB96" s="288"/>
      <c r="AC96" s="69"/>
      <c r="AD96" s="69"/>
      <c r="AE96" s="69"/>
      <c r="AF96" s="288"/>
      <c r="AG96" s="288"/>
      <c r="AH96" s="288"/>
      <c r="AI96" s="288"/>
      <c r="AJ96" s="288"/>
      <c r="AK96" s="288"/>
      <c r="AL96" s="69"/>
      <c r="AM96" s="69"/>
      <c r="AN96" s="69"/>
      <c r="AO96" s="69"/>
      <c r="AP96" s="69"/>
      <c r="AQ96" s="70"/>
      <c r="AR96" s="288"/>
      <c r="AS96" s="288"/>
      <c r="AT96" s="288"/>
      <c r="AU96" s="288"/>
      <c r="AV96" s="288"/>
      <c r="AW96" s="288"/>
      <c r="AX96" s="69"/>
      <c r="AY96" s="69"/>
      <c r="AZ96" s="69"/>
      <c r="BA96" s="69"/>
      <c r="BB96" s="69"/>
    </row>
    <row r="98" spans="20:54" ht="15" customHeight="1"/>
    <row r="103" spans="20:54">
      <c r="T103" s="289" t="s">
        <v>119</v>
      </c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</row>
    <row r="104" spans="20:54"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</row>
    <row r="107" spans="20:54" ht="22.8">
      <c r="T107" s="291" t="s">
        <v>120</v>
      </c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  <c r="AM107" s="291"/>
      <c r="AN107" s="291"/>
      <c r="AO107" s="291"/>
      <c r="AP107" s="291"/>
      <c r="AQ107" s="291"/>
      <c r="AR107" s="291"/>
      <c r="AS107" s="291"/>
      <c r="AT107" s="291"/>
      <c r="AU107" s="291"/>
      <c r="AV107" s="291"/>
      <c r="AW107" s="291"/>
      <c r="AX107" s="291"/>
      <c r="AY107" s="291"/>
      <c r="AZ107" s="291"/>
      <c r="BA107" s="291"/>
      <c r="BB107" s="291"/>
    </row>
    <row r="108" spans="20:54" ht="21">
      <c r="T108" s="289" t="s">
        <v>121</v>
      </c>
      <c r="U108" s="289"/>
      <c r="V108" s="289"/>
      <c r="W108" s="289"/>
      <c r="X108" s="289"/>
      <c r="Y108" s="289"/>
      <c r="Z108" s="289"/>
      <c r="AA108" s="292" t="str">
        <f>C4</f>
        <v>Útěchov 10.6.2018</v>
      </c>
      <c r="AB108" s="292"/>
      <c r="AC108" s="292"/>
      <c r="AD108" s="292"/>
      <c r="AE108" s="292"/>
      <c r="AF108" s="292"/>
      <c r="AG108" s="66"/>
      <c r="AH108" s="66"/>
      <c r="AI108" s="289" t="s">
        <v>122</v>
      </c>
      <c r="AJ108" s="289"/>
      <c r="AK108" s="289"/>
      <c r="AL108" s="289"/>
      <c r="AM108" s="289"/>
      <c r="AN108" s="289"/>
      <c r="AO108" s="67" t="str">
        <f>CONCATENATE("(",P4,"-5)")</f>
        <v>(-5)</v>
      </c>
      <c r="AP108" s="68"/>
      <c r="AQ108" s="68"/>
      <c r="AR108" s="68"/>
      <c r="AS108" s="68"/>
      <c r="AT108" s="68"/>
      <c r="AU108" s="289" t="s">
        <v>123</v>
      </c>
      <c r="AV108" s="289"/>
      <c r="AW108" s="289"/>
      <c r="AX108" s="289"/>
      <c r="AY108" s="66"/>
      <c r="AZ108" s="66"/>
      <c r="BA108" s="66"/>
      <c r="BB108" s="66"/>
    </row>
    <row r="110" spans="20:54" ht="21">
      <c r="T110" s="292" t="s">
        <v>124</v>
      </c>
      <c r="U110" s="292"/>
      <c r="V110" s="292"/>
      <c r="W110" s="292"/>
      <c r="X110" s="292"/>
      <c r="Y110" s="292"/>
      <c r="Z110" s="292"/>
      <c r="AA110" s="293" t="e">
        <f>#REF!</f>
        <v>#REF!</v>
      </c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66"/>
      <c r="AL110" s="292" t="s">
        <v>125</v>
      </c>
      <c r="AM110" s="292"/>
      <c r="AN110" s="292"/>
      <c r="AO110" s="292"/>
      <c r="AP110" s="292"/>
      <c r="AQ110" s="292"/>
      <c r="AR110" s="292"/>
      <c r="AS110" s="293" t="e">
        <f>#REF!</f>
        <v>#REF!</v>
      </c>
      <c r="AT110" s="293"/>
      <c r="AU110" s="293"/>
      <c r="AV110" s="293"/>
      <c r="AW110" s="293"/>
      <c r="AX110" s="293"/>
      <c r="AY110" s="293"/>
      <c r="AZ110" s="293"/>
      <c r="BA110" s="293"/>
      <c r="BB110" s="293"/>
    </row>
    <row r="113" spans="20:54" ht="15.6">
      <c r="T113" s="288" t="s">
        <v>126</v>
      </c>
      <c r="U113" s="288"/>
      <c r="V113" s="288"/>
      <c r="W113" s="288"/>
      <c r="X113" s="288"/>
      <c r="Y113" s="288"/>
      <c r="Z113" s="69"/>
      <c r="AA113" s="288"/>
      <c r="AB113" s="288"/>
      <c r="AC113" s="69"/>
      <c r="AD113" s="69"/>
      <c r="AE113" s="69"/>
      <c r="AF113" s="288" t="s">
        <v>127</v>
      </c>
      <c r="AG113" s="288"/>
      <c r="AH113" s="288"/>
      <c r="AI113" s="288"/>
      <c r="AJ113" s="288"/>
      <c r="AK113" s="288"/>
      <c r="AL113" s="69"/>
      <c r="AM113" s="69"/>
      <c r="AN113" s="69"/>
      <c r="AO113" s="69"/>
      <c r="AP113" s="69"/>
      <c r="AQ113" s="69"/>
      <c r="AR113" s="288" t="s">
        <v>128</v>
      </c>
      <c r="AS113" s="288"/>
      <c r="AT113" s="288"/>
      <c r="AU113" s="288"/>
      <c r="AV113" s="288"/>
      <c r="AW113" s="288"/>
      <c r="AX113" s="69"/>
      <c r="AY113" s="69"/>
      <c r="AZ113" s="69"/>
      <c r="BA113" s="69"/>
      <c r="BB113" s="69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129</v>
      </c>
      <c r="AQ115" t="s">
        <v>130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289" t="s">
        <v>119</v>
      </c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289"/>
    </row>
    <row r="122" spans="20:54"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</row>
    <row r="126" spans="20:54" ht="22.8">
      <c r="T126" s="291" t="s">
        <v>120</v>
      </c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291"/>
      <c r="AQ126" s="291"/>
      <c r="AR126" s="291"/>
      <c r="AS126" s="291"/>
      <c r="AT126" s="291"/>
      <c r="AU126" s="291"/>
      <c r="AV126" s="291"/>
      <c r="AW126" s="291"/>
      <c r="AX126" s="291"/>
      <c r="AY126" s="291"/>
      <c r="AZ126" s="291"/>
      <c r="BA126" s="291"/>
      <c r="BB126" s="291"/>
    </row>
    <row r="127" spans="20:54" ht="21">
      <c r="T127" s="289" t="s">
        <v>121</v>
      </c>
      <c r="U127" s="289"/>
      <c r="V127" s="289"/>
      <c r="W127" s="289"/>
      <c r="X127" s="289"/>
      <c r="Y127" s="289"/>
      <c r="Z127" s="289"/>
      <c r="AA127" s="292" t="str">
        <f>C4</f>
        <v>Útěchov 10.6.2018</v>
      </c>
      <c r="AB127" s="292"/>
      <c r="AC127" s="292"/>
      <c r="AD127" s="292"/>
      <c r="AE127" s="292"/>
      <c r="AF127" s="292"/>
      <c r="AG127" s="66"/>
      <c r="AH127" s="66"/>
      <c r="AI127" s="289" t="s">
        <v>122</v>
      </c>
      <c r="AJ127" s="289"/>
      <c r="AK127" s="289"/>
      <c r="AL127" s="289"/>
      <c r="AM127" s="289"/>
      <c r="AN127" s="289"/>
      <c r="AO127" s="67" t="str">
        <f>CONCATENATE("(",P4,"-6)")</f>
        <v>(-6)</v>
      </c>
      <c r="AP127" s="68"/>
      <c r="AQ127" s="68"/>
      <c r="AR127" s="68"/>
      <c r="AS127" s="68"/>
      <c r="AT127" s="68"/>
      <c r="AU127" s="289" t="s">
        <v>123</v>
      </c>
      <c r="AV127" s="289"/>
      <c r="AW127" s="289"/>
      <c r="AX127" s="289"/>
      <c r="AY127" s="66"/>
      <c r="AZ127" s="66"/>
      <c r="BA127" s="66"/>
      <c r="BB127" s="66"/>
    </row>
    <row r="129" spans="20:54" ht="21">
      <c r="T129" s="292" t="s">
        <v>124</v>
      </c>
      <c r="U129" s="292"/>
      <c r="V129" s="292"/>
      <c r="W129" s="292"/>
      <c r="X129" s="292"/>
      <c r="Y129" s="292"/>
      <c r="Z129" s="292"/>
      <c r="AA129" s="293" t="e">
        <f>#REF!</f>
        <v>#REF!</v>
      </c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66"/>
      <c r="AL129" s="292" t="s">
        <v>125</v>
      </c>
      <c r="AM129" s="292"/>
      <c r="AN129" s="292"/>
      <c r="AO129" s="292"/>
      <c r="AP129" s="292"/>
      <c r="AQ129" s="292"/>
      <c r="AR129" s="292"/>
      <c r="AS129" s="293" t="e">
        <f>#REF!</f>
        <v>#REF!</v>
      </c>
      <c r="AT129" s="293"/>
      <c r="AU129" s="293"/>
      <c r="AV129" s="293"/>
      <c r="AW129" s="293"/>
      <c r="AX129" s="293"/>
      <c r="AY129" s="293"/>
      <c r="AZ129" s="293"/>
      <c r="BA129" s="293"/>
      <c r="BB129" s="293"/>
    </row>
    <row r="132" spans="20:54" ht="15.6">
      <c r="T132" s="288" t="s">
        <v>126</v>
      </c>
      <c r="U132" s="288"/>
      <c r="V132" s="288"/>
      <c r="W132" s="288"/>
      <c r="X132" s="288"/>
      <c r="Y132" s="288"/>
      <c r="Z132" s="69"/>
      <c r="AA132" s="288"/>
      <c r="AB132" s="288"/>
      <c r="AC132" s="69"/>
      <c r="AD132" s="69"/>
      <c r="AE132" s="69"/>
      <c r="AF132" s="288" t="s">
        <v>127</v>
      </c>
      <c r="AG132" s="288"/>
      <c r="AH132" s="288"/>
      <c r="AI132" s="288"/>
      <c r="AJ132" s="288"/>
      <c r="AK132" s="288"/>
      <c r="AL132" s="69"/>
      <c r="AM132" s="69"/>
      <c r="AN132" s="69"/>
      <c r="AO132" s="69"/>
      <c r="AP132" s="69"/>
      <c r="AQ132" s="69"/>
      <c r="AR132" s="288" t="s">
        <v>128</v>
      </c>
      <c r="AS132" s="288"/>
      <c r="AT132" s="288"/>
      <c r="AU132" s="288"/>
      <c r="AV132" s="288"/>
      <c r="AW132" s="288"/>
      <c r="AX132" s="69"/>
      <c r="AY132" s="69"/>
      <c r="AZ132" s="69"/>
      <c r="BA132" s="69"/>
      <c r="BB132" s="69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129</v>
      </c>
      <c r="AQ134" t="s">
        <v>130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130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130</v>
      </c>
    </row>
    <row r="139" spans="20:54">
      <c r="T139" s="289" t="s">
        <v>119</v>
      </c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</row>
    <row r="140" spans="20:54"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P37:Q37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T50:BB51"/>
    <mergeCell ref="T53:BB54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132:Y132"/>
    <mergeCell ref="AA132:AB132"/>
    <mergeCell ref="AF132:AK132"/>
    <mergeCell ref="AR132:AW132"/>
    <mergeCell ref="T139:BB140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31527777777777799" right="0.11805555555555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S92"/>
  <sheetViews>
    <sheetView showGridLines="0" topLeftCell="A4" zoomScaleNormal="100" workbookViewId="0">
      <selection activeCell="Q30" sqref="Q30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19" max="220" width="8.44140625" customWidth="1"/>
    <col min="221" max="221" width="4" customWidth="1"/>
    <col min="222" max="222" width="35.33203125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customWidth="1"/>
    <col min="239" max="476" width="8.44140625" customWidth="1"/>
    <col min="477" max="477" width="4" customWidth="1"/>
    <col min="478" max="478" width="35.33203125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customWidth="1"/>
    <col min="495" max="732" width="8.44140625" customWidth="1"/>
    <col min="733" max="733" width="4" customWidth="1"/>
    <col min="734" max="734" width="35.33203125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customWidth="1"/>
    <col min="751" max="988" width="8.44140625" customWidth="1"/>
    <col min="989" max="989" width="4" customWidth="1"/>
    <col min="990" max="990" width="35.33203125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customWidth="1"/>
    <col min="1007" max="1025" width="8.44140625" customWidth="1"/>
  </cols>
  <sheetData>
    <row r="2" spans="1:18" ht="15" customHeight="1">
      <c r="A2" s="243" t="str">
        <f>'Nasazení do skupin'!B2</f>
        <v>11. GALA MČR mladších žáků trojice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15.7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32.25" customHeight="1">
      <c r="A4" s="244" t="s">
        <v>105</v>
      </c>
      <c r="B4" s="244"/>
      <c r="C4" s="206" t="str">
        <f>'Nasazení do skupin'!B3</f>
        <v>Útěchov 10.6.2018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15" customHeight="1">
      <c r="A5" s="244"/>
      <c r="B5" s="244"/>
      <c r="C5" s="287">
        <v>1</v>
      </c>
      <c r="D5" s="287"/>
      <c r="E5" s="287"/>
      <c r="F5" s="243">
        <v>2</v>
      </c>
      <c r="G5" s="243"/>
      <c r="H5" s="243"/>
      <c r="I5" s="243">
        <v>3</v>
      </c>
      <c r="J5" s="243"/>
      <c r="K5" s="243"/>
      <c r="L5" s="243"/>
      <c r="M5" s="243"/>
      <c r="N5" s="243"/>
      <c r="O5" s="247" t="s">
        <v>107</v>
      </c>
      <c r="P5" s="247"/>
      <c r="Q5" s="247"/>
      <c r="R5" s="71" t="s">
        <v>108</v>
      </c>
    </row>
    <row r="6" spans="1:18" ht="15.75" customHeight="1">
      <c r="A6" s="244"/>
      <c r="B6" s="244"/>
      <c r="C6" s="287"/>
      <c r="D6" s="287"/>
      <c r="E6" s="287"/>
      <c r="F6" s="243"/>
      <c r="G6" s="243"/>
      <c r="H6" s="243"/>
      <c r="I6" s="243"/>
      <c r="J6" s="243"/>
      <c r="K6" s="243"/>
      <c r="L6" s="243"/>
      <c r="M6" s="243"/>
      <c r="N6" s="243"/>
      <c r="O6" s="248" t="s">
        <v>109</v>
      </c>
      <c r="P6" s="248"/>
      <c r="Q6" s="248"/>
      <c r="R6" s="54" t="s">
        <v>110</v>
      </c>
    </row>
    <row r="7" spans="1:18" ht="15" customHeight="1">
      <c r="A7" s="261">
        <v>1</v>
      </c>
      <c r="B7" s="217" t="str">
        <f>'Nasazení do skupin'!B11</f>
        <v>Městský nohejbalový klub Modřice, z.s. "B"</v>
      </c>
      <c r="C7" s="237"/>
      <c r="D7" s="237"/>
      <c r="E7" s="237"/>
      <c r="F7" s="279">
        <v>2</v>
      </c>
      <c r="G7" s="279" t="s">
        <v>112</v>
      </c>
      <c r="H7" s="280">
        <f>Q29</f>
        <v>2</v>
      </c>
      <c r="I7" s="278">
        <v>2</v>
      </c>
      <c r="J7" s="279" t="s">
        <v>112</v>
      </c>
      <c r="K7" s="280">
        <v>1</v>
      </c>
      <c r="L7" s="262"/>
      <c r="M7" s="263"/>
      <c r="N7" s="264"/>
      <c r="O7" s="266">
        <f>F7+I7+L7</f>
        <v>4</v>
      </c>
      <c r="P7" s="267" t="s">
        <v>112</v>
      </c>
      <c r="Q7" s="268">
        <f>H7+K7+N7</f>
        <v>3</v>
      </c>
      <c r="R7" s="269">
        <v>4</v>
      </c>
    </row>
    <row r="8" spans="1:18" ht="15.75" customHeight="1">
      <c r="A8" s="261"/>
      <c r="B8" s="217"/>
      <c r="C8" s="237"/>
      <c r="D8" s="237"/>
      <c r="E8" s="237"/>
      <c r="F8" s="279"/>
      <c r="G8" s="279"/>
      <c r="H8" s="280"/>
      <c r="I8" s="278"/>
      <c r="J8" s="279"/>
      <c r="K8" s="280"/>
      <c r="L8" s="262"/>
      <c r="M8" s="263"/>
      <c r="N8" s="264"/>
      <c r="O8" s="266"/>
      <c r="P8" s="267"/>
      <c r="Q8" s="268"/>
      <c r="R8" s="269"/>
    </row>
    <row r="9" spans="1:18" ht="15" customHeight="1">
      <c r="A9" s="261"/>
      <c r="B9" s="217"/>
      <c r="C9" s="237"/>
      <c r="D9" s="237"/>
      <c r="E9" s="237"/>
      <c r="F9" s="282">
        <v>20</v>
      </c>
      <c r="G9" s="282" t="s">
        <v>112</v>
      </c>
      <c r="H9" s="283">
        <v>9</v>
      </c>
      <c r="I9" s="270">
        <v>25</v>
      </c>
      <c r="J9" s="271" t="s">
        <v>112</v>
      </c>
      <c r="K9" s="286">
        <v>27</v>
      </c>
      <c r="L9" s="256"/>
      <c r="M9" s="257"/>
      <c r="N9" s="258"/>
      <c r="O9" s="274">
        <f>F9+I9+L9</f>
        <v>45</v>
      </c>
      <c r="P9" s="275" t="s">
        <v>112</v>
      </c>
      <c r="Q9" s="276">
        <f>H9+K9+N9</f>
        <v>36</v>
      </c>
      <c r="R9" s="277" t="s">
        <v>113</v>
      </c>
    </row>
    <row r="10" spans="1:18" ht="15.75" customHeight="1">
      <c r="A10" s="261"/>
      <c r="B10" s="217"/>
      <c r="C10" s="237"/>
      <c r="D10" s="237"/>
      <c r="E10" s="237"/>
      <c r="F10" s="282"/>
      <c r="G10" s="282"/>
      <c r="H10" s="283"/>
      <c r="I10" s="270"/>
      <c r="J10" s="271"/>
      <c r="K10" s="286"/>
      <c r="L10" s="256"/>
      <c r="M10" s="257"/>
      <c r="N10" s="258"/>
      <c r="O10" s="274"/>
      <c r="P10" s="275"/>
      <c r="Q10" s="276"/>
      <c r="R10" s="277"/>
    </row>
    <row r="11" spans="1:18" ht="15" customHeight="1">
      <c r="A11" s="261">
        <v>2</v>
      </c>
      <c r="B11" s="217" t="str">
        <f>'Nasazení do skupin'!B12</f>
        <v>TJ Dynamo České Budějovice z.s.</v>
      </c>
      <c r="C11" s="284">
        <f>H7</f>
        <v>2</v>
      </c>
      <c r="D11" s="285" t="s">
        <v>112</v>
      </c>
      <c r="E11" s="285">
        <f>F7</f>
        <v>2</v>
      </c>
      <c r="F11" s="240" t="s">
        <v>111</v>
      </c>
      <c r="G11" s="240"/>
      <c r="H11" s="240"/>
      <c r="I11" s="279">
        <v>2</v>
      </c>
      <c r="J11" s="279" t="s">
        <v>112</v>
      </c>
      <c r="K11" s="280">
        <f>Q27</f>
        <v>0</v>
      </c>
      <c r="L11" s="262"/>
      <c r="M11" s="263"/>
      <c r="N11" s="264"/>
      <c r="O11" s="266">
        <f>C11+I11+L11</f>
        <v>4</v>
      </c>
      <c r="P11" s="267" t="s">
        <v>112</v>
      </c>
      <c r="Q11" s="268">
        <f>E11+K11+N11</f>
        <v>2</v>
      </c>
      <c r="R11" s="269">
        <v>2</v>
      </c>
    </row>
    <row r="12" spans="1:18" ht="15.75" customHeight="1">
      <c r="A12" s="261"/>
      <c r="B12" s="217"/>
      <c r="C12" s="284"/>
      <c r="D12" s="285"/>
      <c r="E12" s="285"/>
      <c r="F12" s="240"/>
      <c r="G12" s="240"/>
      <c r="H12" s="240"/>
      <c r="I12" s="279"/>
      <c r="J12" s="279"/>
      <c r="K12" s="280"/>
      <c r="L12" s="262"/>
      <c r="M12" s="263"/>
      <c r="N12" s="264"/>
      <c r="O12" s="266"/>
      <c r="P12" s="267"/>
      <c r="Q12" s="268"/>
      <c r="R12" s="269"/>
    </row>
    <row r="13" spans="1:18" ht="15" customHeight="1">
      <c r="A13" s="261"/>
      <c r="B13" s="217"/>
      <c r="C13" s="270">
        <f>H9</f>
        <v>9</v>
      </c>
      <c r="D13" s="271" t="s">
        <v>112</v>
      </c>
      <c r="E13" s="271">
        <f>F9</f>
        <v>20</v>
      </c>
      <c r="F13" s="240"/>
      <c r="G13" s="240"/>
      <c r="H13" s="240"/>
      <c r="I13" s="282">
        <v>20</v>
      </c>
      <c r="J13" s="282" t="s">
        <v>112</v>
      </c>
      <c r="K13" s="283">
        <v>16</v>
      </c>
      <c r="L13" s="256"/>
      <c r="M13" s="257"/>
      <c r="N13" s="258"/>
      <c r="O13" s="274">
        <f>C13+I13+L13</f>
        <v>29</v>
      </c>
      <c r="P13" s="275" t="s">
        <v>112</v>
      </c>
      <c r="Q13" s="276">
        <f>E13+K13+N13</f>
        <v>36</v>
      </c>
      <c r="R13" s="277" t="s">
        <v>115</v>
      </c>
    </row>
    <row r="14" spans="1:18" ht="15.75" customHeight="1">
      <c r="A14" s="261"/>
      <c r="B14" s="217"/>
      <c r="C14" s="270"/>
      <c r="D14" s="271"/>
      <c r="E14" s="271"/>
      <c r="F14" s="240"/>
      <c r="G14" s="240"/>
      <c r="H14" s="240"/>
      <c r="I14" s="282"/>
      <c r="J14" s="282"/>
      <c r="K14" s="283"/>
      <c r="L14" s="256"/>
      <c r="M14" s="257"/>
      <c r="N14" s="258"/>
      <c r="O14" s="274"/>
      <c r="P14" s="275"/>
      <c r="Q14" s="276"/>
      <c r="R14" s="277"/>
    </row>
    <row r="15" spans="1:18" ht="15" customHeight="1">
      <c r="A15" s="261">
        <v>3</v>
      </c>
      <c r="B15" s="217" t="str">
        <f>'Nasazení do skupin'!B13</f>
        <v>NK RUM Holubice</v>
      </c>
      <c r="C15" s="278">
        <f>K7</f>
        <v>1</v>
      </c>
      <c r="D15" s="279" t="s">
        <v>112</v>
      </c>
      <c r="E15" s="280">
        <f>I7</f>
        <v>2</v>
      </c>
      <c r="F15" s="278">
        <f>K11</f>
        <v>0</v>
      </c>
      <c r="G15" s="279" t="s">
        <v>112</v>
      </c>
      <c r="H15" s="280">
        <f>I11</f>
        <v>2</v>
      </c>
      <c r="I15" s="281"/>
      <c r="J15" s="281"/>
      <c r="K15" s="281"/>
      <c r="L15" s="263"/>
      <c r="M15" s="263"/>
      <c r="N15" s="264"/>
      <c r="O15" s="266">
        <f>C15+F15+L15</f>
        <v>1</v>
      </c>
      <c r="P15" s="267" t="s">
        <v>112</v>
      </c>
      <c r="Q15" s="268">
        <f>E15+H15+N15</f>
        <v>4</v>
      </c>
      <c r="R15" s="269">
        <v>0</v>
      </c>
    </row>
    <row r="16" spans="1:18" ht="15.75" customHeight="1">
      <c r="A16" s="261"/>
      <c r="B16" s="217"/>
      <c r="C16" s="278"/>
      <c r="D16" s="279"/>
      <c r="E16" s="280"/>
      <c r="F16" s="278"/>
      <c r="G16" s="279"/>
      <c r="H16" s="280"/>
      <c r="I16" s="281"/>
      <c r="J16" s="281"/>
      <c r="K16" s="281"/>
      <c r="L16" s="263"/>
      <c r="M16" s="263"/>
      <c r="N16" s="264"/>
      <c r="O16" s="266"/>
      <c r="P16" s="267"/>
      <c r="Q16" s="268"/>
      <c r="R16" s="269"/>
    </row>
    <row r="17" spans="1:19" ht="15" customHeight="1">
      <c r="A17" s="261"/>
      <c r="B17" s="217"/>
      <c r="C17" s="270">
        <f>K9</f>
        <v>27</v>
      </c>
      <c r="D17" s="271" t="s">
        <v>112</v>
      </c>
      <c r="E17" s="271">
        <f>I9</f>
        <v>25</v>
      </c>
      <c r="F17" s="270">
        <f>K13</f>
        <v>16</v>
      </c>
      <c r="G17" s="271" t="s">
        <v>112</v>
      </c>
      <c r="H17" s="271">
        <f>I13</f>
        <v>20</v>
      </c>
      <c r="I17" s="281"/>
      <c r="J17" s="281"/>
      <c r="K17" s="281"/>
      <c r="L17" s="272"/>
      <c r="M17" s="272"/>
      <c r="N17" s="273"/>
      <c r="O17" s="274">
        <f>C17+F17+L17</f>
        <v>43</v>
      </c>
      <c r="P17" s="275" t="s">
        <v>112</v>
      </c>
      <c r="Q17" s="276">
        <f>E17+H17+N17</f>
        <v>45</v>
      </c>
      <c r="R17" s="277" t="s">
        <v>114</v>
      </c>
    </row>
    <row r="18" spans="1:19" ht="15.75" customHeight="1">
      <c r="A18" s="261"/>
      <c r="B18" s="217"/>
      <c r="C18" s="270"/>
      <c r="D18" s="271"/>
      <c r="E18" s="271"/>
      <c r="F18" s="270"/>
      <c r="G18" s="271"/>
      <c r="H18" s="271"/>
      <c r="I18" s="281"/>
      <c r="J18" s="281"/>
      <c r="K18" s="281"/>
      <c r="L18" s="272"/>
      <c r="M18" s="272"/>
      <c r="N18" s="273"/>
      <c r="O18" s="274"/>
      <c r="P18" s="275"/>
      <c r="Q18" s="276"/>
      <c r="R18" s="277"/>
    </row>
    <row r="19" spans="1:19" ht="15" customHeight="1">
      <c r="A19" s="261"/>
      <c r="B19" s="217"/>
      <c r="C19" s="262"/>
      <c r="D19" s="263"/>
      <c r="E19" s="264"/>
      <c r="F19" s="262"/>
      <c r="G19" s="263"/>
      <c r="H19" s="264"/>
      <c r="I19" s="265"/>
      <c r="J19" s="252"/>
      <c r="K19" s="252"/>
      <c r="L19" s="206">
        <v>2018</v>
      </c>
      <c r="M19" s="206"/>
      <c r="N19" s="206"/>
      <c r="O19" s="253"/>
      <c r="P19" s="253"/>
      <c r="Q19" s="254"/>
      <c r="R19" s="255"/>
    </row>
    <row r="20" spans="1:19" ht="15.75" customHeight="1">
      <c r="A20" s="261"/>
      <c r="B20" s="217"/>
      <c r="C20" s="262"/>
      <c r="D20" s="263"/>
      <c r="E20" s="264"/>
      <c r="F20" s="262"/>
      <c r="G20" s="263"/>
      <c r="H20" s="264"/>
      <c r="I20" s="265"/>
      <c r="J20" s="252"/>
      <c r="K20" s="252"/>
      <c r="L20" s="206"/>
      <c r="M20" s="206"/>
      <c r="N20" s="206"/>
      <c r="O20" s="253"/>
      <c r="P20" s="253"/>
      <c r="Q20" s="254"/>
      <c r="R20" s="255"/>
    </row>
    <row r="21" spans="1:19" ht="15" customHeight="1">
      <c r="A21" s="261"/>
      <c r="B21" s="217"/>
      <c r="C21" s="256"/>
      <c r="D21" s="257"/>
      <c r="E21" s="258"/>
      <c r="F21" s="256"/>
      <c r="G21" s="257"/>
      <c r="H21" s="258"/>
      <c r="I21" s="256"/>
      <c r="J21" s="257"/>
      <c r="K21" s="257"/>
      <c r="L21" s="206"/>
      <c r="M21" s="206"/>
      <c r="N21" s="206"/>
      <c r="O21" s="257"/>
      <c r="P21" s="259"/>
      <c r="Q21" s="258"/>
      <c r="R21" s="260"/>
    </row>
    <row r="22" spans="1:19" ht="15.75" customHeight="1">
      <c r="A22" s="261"/>
      <c r="B22" s="217"/>
      <c r="C22" s="256"/>
      <c r="D22" s="257"/>
      <c r="E22" s="258"/>
      <c r="F22" s="256"/>
      <c r="G22" s="257"/>
      <c r="H22" s="258"/>
      <c r="I22" s="256"/>
      <c r="J22" s="257"/>
      <c r="K22" s="257"/>
      <c r="L22" s="206"/>
      <c r="M22" s="206"/>
      <c r="N22" s="206"/>
      <c r="O22" s="257"/>
      <c r="P22" s="259"/>
      <c r="Q22" s="258"/>
      <c r="R22" s="260"/>
    </row>
    <row r="24" spans="1:19" ht="24.9" customHeight="1">
      <c r="A24" s="251" t="s">
        <v>116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r="25" spans="1:19" ht="15" customHeight="1">
      <c r="A25" s="249">
        <v>1</v>
      </c>
      <c r="B25" s="250" t="str">
        <f>B7</f>
        <v>Městský nohejbalový klub Modřice, z.s. "B"</v>
      </c>
      <c r="C25" s="250"/>
      <c r="D25" s="250" t="s">
        <v>112</v>
      </c>
      <c r="E25" s="250" t="str">
        <f>B15</f>
        <v>NK RUM Holubice</v>
      </c>
      <c r="F25" s="250"/>
      <c r="G25" s="250"/>
      <c r="H25" s="250"/>
      <c r="I25" s="250"/>
      <c r="J25" s="250"/>
      <c r="K25" s="250"/>
      <c r="L25" s="250"/>
      <c r="M25" s="250"/>
      <c r="N25" s="250"/>
      <c r="O25" s="55">
        <v>2</v>
      </c>
      <c r="P25" s="56" t="s">
        <v>112</v>
      </c>
      <c r="Q25" s="56">
        <v>1</v>
      </c>
      <c r="R25" s="57" t="s">
        <v>117</v>
      </c>
      <c r="S25" s="58"/>
    </row>
    <row r="26" spans="1:19" ht="15" customHeight="1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59">
        <v>25</v>
      </c>
      <c r="P26" s="56" t="s">
        <v>112</v>
      </c>
      <c r="Q26" s="60">
        <v>27</v>
      </c>
      <c r="R26" s="57" t="s">
        <v>118</v>
      </c>
      <c r="S26" s="58"/>
    </row>
    <row r="27" spans="1:19" ht="15" customHeight="1">
      <c r="A27" s="249">
        <v>2</v>
      </c>
      <c r="B27" s="250" t="str">
        <f>B11</f>
        <v>TJ Dynamo České Budějovice z.s.</v>
      </c>
      <c r="C27" s="250"/>
      <c r="D27" s="250" t="s">
        <v>112</v>
      </c>
      <c r="E27" s="250" t="str">
        <f>B15</f>
        <v>NK RUM Holubice</v>
      </c>
      <c r="F27" s="250"/>
      <c r="G27" s="250"/>
      <c r="H27" s="250"/>
      <c r="I27" s="250"/>
      <c r="J27" s="250"/>
      <c r="K27" s="250"/>
      <c r="L27" s="250"/>
      <c r="M27" s="250"/>
      <c r="N27" s="250"/>
      <c r="O27" s="55">
        <v>2</v>
      </c>
      <c r="P27" s="56" t="s">
        <v>112</v>
      </c>
      <c r="Q27" s="56">
        <v>0</v>
      </c>
      <c r="R27" s="57" t="s">
        <v>117</v>
      </c>
    </row>
    <row r="28" spans="1:19" ht="15" customHeight="1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59">
        <v>20</v>
      </c>
      <c r="P28" s="56" t="s">
        <v>112</v>
      </c>
      <c r="Q28" s="60">
        <v>16</v>
      </c>
      <c r="R28" s="57" t="s">
        <v>118</v>
      </c>
    </row>
    <row r="29" spans="1:19" ht="13.2" customHeight="1">
      <c r="A29" s="249">
        <v>3</v>
      </c>
      <c r="B29" s="250" t="str">
        <f>B7</f>
        <v>Městský nohejbalový klub Modřice, z.s. "B"</v>
      </c>
      <c r="C29" s="250"/>
      <c r="D29" s="250" t="s">
        <v>112</v>
      </c>
      <c r="E29" s="250" t="str">
        <f>B11</f>
        <v>TJ Dynamo České Budějovice z.s.</v>
      </c>
      <c r="F29" s="250"/>
      <c r="G29" s="250"/>
      <c r="H29" s="250"/>
      <c r="I29" s="250"/>
      <c r="J29" s="250"/>
      <c r="K29" s="250"/>
      <c r="L29" s="250"/>
      <c r="M29" s="250"/>
      <c r="N29" s="250"/>
      <c r="O29" s="55">
        <v>0</v>
      </c>
      <c r="P29" s="56" t="s">
        <v>112</v>
      </c>
      <c r="Q29" s="56">
        <v>2</v>
      </c>
      <c r="R29" s="57" t="s">
        <v>117</v>
      </c>
    </row>
    <row r="30" spans="1:19" ht="13.2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59">
        <v>9</v>
      </c>
      <c r="P30" s="56" t="s">
        <v>112</v>
      </c>
      <c r="Q30" s="60">
        <v>20</v>
      </c>
      <c r="R30" s="57" t="s">
        <v>118</v>
      </c>
    </row>
    <row r="38" ht="15" customHeight="1"/>
    <row r="56" ht="15" customHeight="1"/>
    <row r="74" ht="15" customHeight="1"/>
    <row r="92" ht="15" customHeight="1"/>
  </sheetData>
  <mergeCells count="138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E27:N28"/>
  </mergeCells>
  <pageMargins left="0.31527777777777799" right="0.11805555555555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22</vt:i4>
      </vt:variant>
    </vt:vector>
  </HeadingPairs>
  <TitlesOfParts>
    <vt:vector size="36" baseType="lpstr">
      <vt:lpstr>Přihlášky MŽ3</vt:lpstr>
      <vt:lpstr>Prezence 10.6.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Zápasy!_FilterDatabase_0</vt:lpstr>
      <vt:lpstr>Zápasy!_FiltrDatabaze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  <vt:lpstr>'A - výsledky'!Print_Area_0</vt:lpstr>
      <vt:lpstr>'B - výsledky'!Print_Area_0</vt:lpstr>
      <vt:lpstr>'C - výsledky'!Print_Area_0</vt:lpstr>
      <vt:lpstr>'D - výsledky'!Print_Area_0</vt:lpstr>
      <vt:lpstr>'sk A'!Print_Area_0</vt:lpstr>
      <vt:lpstr>'sk B'!Print_Area_0</vt:lpstr>
      <vt:lpstr>'sk C'!Print_Area_0</vt:lpstr>
      <vt:lpstr>'sk D'!Print_Area_0</vt:lpstr>
      <vt:lpstr>Zápasy!Print_Area_0</vt:lpstr>
      <vt:lpstr>Zápisy!Print_Area_0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revision>17</cp:revision>
  <cp:lastPrinted>2018-06-10T13:45:30Z</cp:lastPrinted>
  <dcterms:created xsi:type="dcterms:W3CDTF">2014-08-25T11:10:33Z</dcterms:created>
  <dcterms:modified xsi:type="dcterms:W3CDTF">2018-07-19T11:34:35Z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